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0C7F7AA-1396-413D-8B3F-2E3D7340A177}" xr6:coauthVersionLast="45" xr6:coauthVersionMax="45" xr10:uidLastSave="{00000000-0000-0000-0000-000000000000}"/>
  <bookViews>
    <workbookView xWindow="3168" yWindow="3168" windowWidth="17232" windowHeight="8652" tabRatio="444"/>
  </bookViews>
  <sheets>
    <sheet name="2026_1чтение" sheetId="14" r:id="rId1"/>
    <sheet name="Лист2" sheetId="3" r:id="rId2"/>
    <sheet name="Лист3" sheetId="4" r:id="rId3"/>
  </sheets>
  <definedNames>
    <definedName name="Excel_BuiltIn_Print_Area" localSheetId="0">'2026_1чтение'!$I$1:$R$192</definedName>
    <definedName name="_xlnm.Print_Area" localSheetId="0">'2026_1чтение'!$I$1:$T$192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15" i="14" l="1"/>
  <c r="S114" i="14"/>
  <c r="R34" i="14"/>
  <c r="R33" i="14"/>
  <c r="R30" i="14"/>
  <c r="T34" i="14"/>
  <c r="T33" i="14"/>
  <c r="S34" i="14"/>
  <c r="S33" i="14"/>
  <c r="S30" i="14"/>
  <c r="S19" i="14"/>
  <c r="S18" i="14"/>
  <c r="T158" i="14"/>
  <c r="S158" i="14"/>
  <c r="R158" i="14"/>
  <c r="R157" i="14"/>
  <c r="R132" i="14"/>
  <c r="R129" i="14"/>
  <c r="R128" i="14"/>
  <c r="R126" i="14"/>
  <c r="R125" i="14"/>
  <c r="R120" i="14"/>
  <c r="R119" i="14"/>
  <c r="R115" i="14"/>
  <c r="R114" i="14"/>
  <c r="R181" i="14"/>
  <c r="R180" i="14"/>
  <c r="R177" i="14"/>
  <c r="R176" i="14"/>
  <c r="R175" i="14"/>
  <c r="T190" i="14"/>
  <c r="T189" i="14"/>
  <c r="T188" i="14"/>
  <c r="T187" i="14"/>
  <c r="S190" i="14"/>
  <c r="S189" i="14"/>
  <c r="S188" i="14"/>
  <c r="S187" i="14"/>
  <c r="R190" i="14"/>
  <c r="R189" i="14"/>
  <c r="R188" i="14"/>
  <c r="R187" i="14"/>
  <c r="T185" i="14"/>
  <c r="T184" i="14"/>
  <c r="T183" i="14"/>
  <c r="S185" i="14"/>
  <c r="S184" i="14"/>
  <c r="S183" i="14"/>
  <c r="R185" i="14"/>
  <c r="R184" i="14"/>
  <c r="R183" i="14"/>
  <c r="T181" i="14"/>
  <c r="T180" i="14"/>
  <c r="S181" i="14"/>
  <c r="S180" i="14"/>
  <c r="T177" i="14"/>
  <c r="T176" i="14"/>
  <c r="T175" i="14"/>
  <c r="S177" i="14"/>
  <c r="S176" i="14"/>
  <c r="S175" i="14"/>
  <c r="T172" i="14"/>
  <c r="T171" i="14"/>
  <c r="T170" i="14"/>
  <c r="T169" i="14"/>
  <c r="S172" i="14"/>
  <c r="S171" i="14"/>
  <c r="S170" i="14"/>
  <c r="S169" i="14"/>
  <c r="R172" i="14"/>
  <c r="R171" i="14"/>
  <c r="R170" i="14"/>
  <c r="R169" i="14"/>
  <c r="T166" i="14"/>
  <c r="T165" i="14"/>
  <c r="S166" i="14"/>
  <c r="S165" i="14"/>
  <c r="R166" i="14"/>
  <c r="R165" i="14"/>
  <c r="T163" i="14"/>
  <c r="T162" i="14"/>
  <c r="S163" i="14"/>
  <c r="S162" i="14"/>
  <c r="S161" i="14"/>
  <c r="R163" i="14"/>
  <c r="R162" i="14"/>
  <c r="T159" i="14"/>
  <c r="S159" i="14"/>
  <c r="R159" i="14"/>
  <c r="T157" i="14"/>
  <c r="S157" i="14"/>
  <c r="T155" i="14"/>
  <c r="S155" i="14"/>
  <c r="R155" i="14"/>
  <c r="T151" i="14"/>
  <c r="T149" i="14"/>
  <c r="S151" i="14"/>
  <c r="S149" i="14"/>
  <c r="S150" i="14"/>
  <c r="R151" i="14"/>
  <c r="R149" i="14"/>
  <c r="T146" i="14"/>
  <c r="T145" i="14"/>
  <c r="S146" i="14"/>
  <c r="S145" i="14"/>
  <c r="R146" i="14"/>
  <c r="R145" i="14"/>
  <c r="T143" i="14"/>
  <c r="T142" i="14"/>
  <c r="S143" i="14"/>
  <c r="S142" i="14"/>
  <c r="R143" i="14"/>
  <c r="R142" i="14"/>
  <c r="T140" i="14"/>
  <c r="T139" i="14"/>
  <c r="S140" i="14"/>
  <c r="S139" i="14"/>
  <c r="R140" i="14"/>
  <c r="R139" i="14"/>
  <c r="T137" i="14"/>
  <c r="T136" i="14"/>
  <c r="S137" i="14"/>
  <c r="S136" i="14"/>
  <c r="R137" i="14"/>
  <c r="R136" i="14"/>
  <c r="R134" i="14"/>
  <c r="R131" i="14"/>
  <c r="T132" i="14"/>
  <c r="T131" i="14"/>
  <c r="S132" i="14"/>
  <c r="S131" i="14"/>
  <c r="T129" i="14"/>
  <c r="T128" i="14"/>
  <c r="S129" i="14"/>
  <c r="S128" i="14"/>
  <c r="T126" i="14"/>
  <c r="T125" i="14"/>
  <c r="S126" i="14"/>
  <c r="S125" i="14"/>
  <c r="T123" i="14"/>
  <c r="T122" i="14"/>
  <c r="S123" i="14"/>
  <c r="S122" i="14"/>
  <c r="R123" i="14"/>
  <c r="R122" i="14"/>
  <c r="T120" i="14"/>
  <c r="T119" i="14"/>
  <c r="S120" i="14"/>
  <c r="S119" i="14"/>
  <c r="R117" i="14"/>
  <c r="T115" i="14"/>
  <c r="T114" i="14"/>
  <c r="T112" i="14"/>
  <c r="T111" i="14"/>
  <c r="S112" i="14"/>
  <c r="S111" i="14"/>
  <c r="R112" i="14"/>
  <c r="R111" i="14"/>
  <c r="T109" i="14"/>
  <c r="S109" i="14"/>
  <c r="R109" i="14"/>
  <c r="T107" i="14"/>
  <c r="T106" i="14"/>
  <c r="T105" i="14"/>
  <c r="S107" i="14"/>
  <c r="S106" i="14"/>
  <c r="S105" i="14"/>
  <c r="R107" i="14"/>
  <c r="R106" i="14"/>
  <c r="R105" i="14"/>
  <c r="R103" i="14"/>
  <c r="R102" i="14"/>
  <c r="R100" i="14"/>
  <c r="R99" i="14"/>
  <c r="R97" i="14"/>
  <c r="R96" i="14"/>
  <c r="T94" i="14"/>
  <c r="T93" i="14"/>
  <c r="S94" i="14"/>
  <c r="S93" i="14"/>
  <c r="R94" i="14"/>
  <c r="R93" i="14"/>
  <c r="T91" i="14"/>
  <c r="T90" i="14"/>
  <c r="T89" i="14"/>
  <c r="T88" i="14"/>
  <c r="S91" i="14"/>
  <c r="S90" i="14"/>
  <c r="R91" i="14"/>
  <c r="R90" i="14"/>
  <c r="T86" i="14"/>
  <c r="T85" i="14"/>
  <c r="T84" i="14"/>
  <c r="T83" i="14"/>
  <c r="S86" i="14"/>
  <c r="S85" i="14"/>
  <c r="S84" i="14"/>
  <c r="S83" i="14"/>
  <c r="R86" i="14"/>
  <c r="R85" i="14"/>
  <c r="R84" i="14"/>
  <c r="R83" i="14"/>
  <c r="T81" i="14"/>
  <c r="T80" i="14"/>
  <c r="T79" i="14"/>
  <c r="T78" i="14"/>
  <c r="S81" i="14"/>
  <c r="S80" i="14"/>
  <c r="S79" i="14"/>
  <c r="S78" i="14"/>
  <c r="R81" i="14"/>
  <c r="R80" i="14"/>
  <c r="R79" i="14"/>
  <c r="R78" i="14"/>
  <c r="T76" i="14"/>
  <c r="T75" i="14"/>
  <c r="S76" i="14"/>
  <c r="S75" i="14"/>
  <c r="R76" i="14"/>
  <c r="R75" i="14"/>
  <c r="T73" i="14"/>
  <c r="T72" i="14"/>
  <c r="S73" i="14"/>
  <c r="S72" i="14"/>
  <c r="R73" i="14"/>
  <c r="R72" i="14"/>
  <c r="T70" i="14"/>
  <c r="T69" i="14"/>
  <c r="S70" i="14"/>
  <c r="S69" i="14"/>
  <c r="R70" i="14"/>
  <c r="R69" i="14"/>
  <c r="T67" i="14"/>
  <c r="T66" i="14"/>
  <c r="S67" i="14"/>
  <c r="S66" i="14"/>
  <c r="R67" i="14"/>
  <c r="R66" i="14"/>
  <c r="T64" i="14"/>
  <c r="T63" i="14"/>
  <c r="S64" i="14"/>
  <c r="S63" i="14"/>
  <c r="R64" i="14"/>
  <c r="R63" i="14"/>
  <c r="T60" i="14"/>
  <c r="T59" i="14"/>
  <c r="S60" i="14"/>
  <c r="S59" i="14"/>
  <c r="R60" i="14"/>
  <c r="R59" i="14"/>
  <c r="T55" i="14"/>
  <c r="T54" i="14"/>
  <c r="T47" i="14"/>
  <c r="S55" i="14"/>
  <c r="S54" i="14"/>
  <c r="R55" i="14"/>
  <c r="R54" i="14"/>
  <c r="R52" i="14"/>
  <c r="R51" i="14"/>
  <c r="T52" i="14"/>
  <c r="T51" i="14"/>
  <c r="S52" i="14"/>
  <c r="S51" i="14"/>
  <c r="T49" i="14"/>
  <c r="T48" i="14"/>
  <c r="S49" i="14"/>
  <c r="S48" i="14"/>
  <c r="R49" i="14"/>
  <c r="R48" i="14"/>
  <c r="R47" i="14"/>
  <c r="T45" i="14"/>
  <c r="T44" i="14"/>
  <c r="T43" i="14"/>
  <c r="S45" i="14"/>
  <c r="S44" i="14"/>
  <c r="S43" i="14"/>
  <c r="R45" i="14"/>
  <c r="R44" i="14"/>
  <c r="R43" i="14"/>
  <c r="T41" i="14"/>
  <c r="S41" i="14"/>
  <c r="R41" i="14"/>
  <c r="T39" i="14"/>
  <c r="T38" i="14"/>
  <c r="S39" i="14"/>
  <c r="S38" i="14"/>
  <c r="R39" i="14"/>
  <c r="R38" i="14"/>
  <c r="R36" i="14"/>
  <c r="T35" i="14"/>
  <c r="S35" i="14"/>
  <c r="T31" i="14"/>
  <c r="S31" i="14"/>
  <c r="R31" i="14"/>
  <c r="T25" i="14"/>
  <c r="T24" i="14"/>
  <c r="S25" i="14"/>
  <c r="S24" i="14"/>
  <c r="R25" i="14"/>
  <c r="R24" i="14"/>
  <c r="T22" i="14"/>
  <c r="T21" i="14"/>
  <c r="S22" i="14"/>
  <c r="S21" i="14"/>
  <c r="R22" i="14"/>
  <c r="R21" i="14"/>
  <c r="T18" i="14"/>
  <c r="T15" i="14"/>
  <c r="T14" i="14"/>
  <c r="R18" i="14"/>
  <c r="T16" i="14"/>
  <c r="S16" i="14"/>
  <c r="S15" i="14"/>
  <c r="S14" i="14"/>
  <c r="R16" i="14"/>
  <c r="R15" i="14"/>
  <c r="R14" i="14"/>
  <c r="T12" i="14"/>
  <c r="T11" i="14"/>
  <c r="T10" i="14"/>
  <c r="T9" i="14"/>
  <c r="T8" i="14"/>
  <c r="S12" i="14"/>
  <c r="S11" i="14"/>
  <c r="S10" i="14"/>
  <c r="S9" i="14"/>
  <c r="S8" i="14"/>
  <c r="R12" i="14"/>
  <c r="R11" i="14"/>
  <c r="R10" i="14"/>
  <c r="R9" i="14"/>
  <c r="R8" i="14"/>
  <c r="T154" i="14"/>
  <c r="T153" i="14"/>
  <c r="T148" i="14"/>
  <c r="R35" i="14"/>
  <c r="T150" i="14"/>
  <c r="R161" i="14"/>
  <c r="T161" i="14"/>
  <c r="S154" i="14"/>
  <c r="S153" i="14"/>
  <c r="S148" i="14"/>
  <c r="R154" i="14"/>
  <c r="R153" i="14"/>
  <c r="T58" i="14"/>
  <c r="T179" i="14"/>
  <c r="T174" i="14"/>
  <c r="R89" i="14"/>
  <c r="R88" i="14"/>
  <c r="T30" i="14"/>
  <c r="T29" i="14"/>
  <c r="T28" i="14"/>
  <c r="R62" i="14"/>
  <c r="R197" i="14"/>
  <c r="R29" i="14"/>
  <c r="R28" i="14"/>
  <c r="S47" i="14"/>
  <c r="R57" i="14"/>
  <c r="R58" i="14"/>
  <c r="S62" i="14"/>
  <c r="S57" i="14"/>
  <c r="S89" i="14"/>
  <c r="S88" i="14"/>
  <c r="S197" i="14"/>
  <c r="S58" i="14"/>
  <c r="T62" i="14"/>
  <c r="T57" i="14"/>
  <c r="R148" i="14"/>
  <c r="R150" i="14"/>
  <c r="S174" i="14"/>
  <c r="S179" i="14"/>
  <c r="R174" i="14"/>
  <c r="R179" i="14"/>
  <c r="S29" i="14"/>
  <c r="T27" i="14"/>
  <c r="T192" i="14"/>
  <c r="S28" i="14"/>
  <c r="S27" i="14"/>
  <c r="S192" i="14"/>
  <c r="S198" i="14"/>
  <c r="T197" i="14"/>
  <c r="R27" i="14"/>
  <c r="R192" i="14"/>
  <c r="T198" i="14"/>
  <c r="R198" i="14"/>
  <c r="R194" i="14"/>
</calcChain>
</file>

<file path=xl/sharedStrings.xml><?xml version="1.0" encoding="utf-8"?>
<sst xmlns="http://schemas.openxmlformats.org/spreadsheetml/2006/main" count="643" uniqueCount="192">
  <si>
    <t xml:space="preserve">Наименование  </t>
  </si>
  <si>
    <t>Код ГРБС</t>
  </si>
  <si>
    <t>Код раздела/ подраз-  дела</t>
  </si>
  <si>
    <t>Код целевой статьи</t>
  </si>
  <si>
    <t>Код вида расходов</t>
  </si>
  <si>
    <t>Сумма  (тыс. руб.)</t>
  </si>
  <si>
    <t>Муниципальный Совет внутригородского муниципального образования Санкт-Петербурга поселок Репино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</si>
  <si>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</si>
  <si>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</si>
  <si>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</si>
  <si>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</si>
  <si>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Расходы на содержание лиц, замещающих выборные муниципальные должности (депутатов муниципальных советов, членов выборных органов местного самоуправления в Санкт-Петербурге выборных должностных лиц местного самоуправления), осуществляющих свои полномочия на постоянной основе</t>
  </si>
  <si>
    <t>00200 00010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</si>
  <si>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</si>
  <si>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</si>
  <si>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</si>
  <si>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</si>
  <si>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</si>
  <si>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</si>
  <si>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</si>
  <si>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</si>
  <si>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законодательных (представительных) органов  государственной власти и представительных органов муниципальных образований</t>
  </si>
  <si>
    <t>0103</t>
  </si>
  <si>
    <t>Расходы на содержание и обеспечение деятельности представительного органа муниципального образования</t>
  </si>
  <si>
    <t>00200 00021</t>
  </si>
  <si>
    <t>Расходы на выплату персоналу государственных (муниципальных) органов</t>
  </si>
  <si>
    <t>Уплата налогов, сборов и иных платежей</t>
  </si>
  <si>
    <t>850</t>
  </si>
  <si>
    <t>Компенсация депутатам муниципального совета, членам выборных органов местного самоуправления, выборным должностным лицам местного самоуправления, осуществляющим свои полномочия на непостоянной основе, расходов в связи с осуществлением ими своих мандатов</t>
  </si>
  <si>
    <t>00200 00022</t>
  </si>
  <si>
    <t>Расходы по уплате членских взносов на осуществление деятельности Совета муниципальных образований Санкт-Петербурга и содержание его органов</t>
  </si>
  <si>
    <t>09200 00441</t>
  </si>
  <si>
    <t>Иные бюджетные ассигнования</t>
  </si>
  <si>
    <t>800</t>
  </si>
  <si>
    <t>Местная администрация внутригородского муниципального образования Санкт-Петербурга поселок Репино</t>
  </si>
  <si>
    <t>0104</t>
  </si>
  <si>
    <t>00200 00031</t>
  </si>
  <si>
    <t>Расходы на содержание и обеспечение деятельности Местной администрации (исполнительно-распорядительного органа) муниципального образования</t>
  </si>
  <si>
    <t>Исполнение судебных актов Российской Федерации и мировых соглашений по возмещению вреда, причиненного в результате незаконных действий (бездействия) органов государственной власти (государственных органов) либо должностных лиц этих органов, а также в результате деятельности казенных учреждений</t>
  </si>
  <si>
    <t>831</t>
  </si>
  <si>
    <t>00200 G0850</t>
  </si>
  <si>
    <t>0111</t>
  </si>
  <si>
    <t>07000 00061</t>
  </si>
  <si>
    <t>870</t>
  </si>
  <si>
    <t>0113</t>
  </si>
  <si>
    <t>0920000100</t>
  </si>
  <si>
    <t>09200 G0100</t>
  </si>
  <si>
    <t xml:space="preserve">Расходы на формирование архивных фондов  органов местного самоуправления </t>
  </si>
  <si>
    <t>0900000071</t>
  </si>
  <si>
    <t>НАЦИОНАЛЬНАЯ БЕЗОПАСНОСТЬ И ПРАВООХРАНИТЕЛЬНАЯ ДЕЯТЕЛЬНОСТЬ</t>
  </si>
  <si>
    <t>0300</t>
  </si>
  <si>
    <t>0310</t>
  </si>
  <si>
    <t>Другие вопросы в области национальной безопасности и правоохранительной деятельности</t>
  </si>
  <si>
    <t>0314</t>
  </si>
  <si>
    <t xml:space="preserve">Расходы на осуществление защиты прав потребителей и содействию развития 
малого бизнеса на территории внутригородского муниципального образования Санкт-Петербурга 
</t>
  </si>
  <si>
    <t>НАЦИОНАЛЬНАЯ ЭКОНОМИКА</t>
  </si>
  <si>
    <t>0400</t>
  </si>
  <si>
    <t>Общеэкономические вопросы</t>
  </si>
  <si>
    <t>0401</t>
  </si>
  <si>
    <t>51000 00101</t>
  </si>
  <si>
    <t>ДОРОЖНОЕ ХОЗЯЙСТВО                              (ДОРОЖНЫЕ ФОНДЫ)</t>
  </si>
  <si>
    <t>0409</t>
  </si>
  <si>
    <t xml:space="preserve">Дорожное хозяйство   (дорожные фонды)       </t>
  </si>
  <si>
    <t>31500 00111</t>
  </si>
  <si>
    <t>Расходы на текущий ремонт и содержание дорог, расположенных в пределах границ муниципальных образований (в соответствии с перечнем, утвержденным Правительством Санкт-Петербурга)</t>
  </si>
  <si>
    <t>ЖИЛИЩНО - КОММУНАЛЬНОЕ   ХОЗЯЙСТВО</t>
  </si>
  <si>
    <t>0500</t>
  </si>
  <si>
    <t>Благоустройство</t>
  </si>
  <si>
    <t>0503</t>
  </si>
  <si>
    <t>Расходы на размещение, содержание, включая ремонт, ограждений декоративных, ограждений газонных, полусфер, надолбов, приствольных решеток, устройств для вертикального озеленения и цветочного оформления, навесов, беседок, уличной мебели, урн, элементов озеленения, информационных щитов и стендов, планировочного устройства, за исключением велосипедных дорожек; размещение покрытий, в том числе предназначенных для кратковременного и длительного хранения индивидуального автотранспорта, на внутриквартальных территориях</t>
  </si>
  <si>
    <t>60000 00131</t>
  </si>
  <si>
    <t>Расходы на 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</t>
  </si>
  <si>
    <t>60000 00132</t>
  </si>
  <si>
    <t>Расходы на установку, содержание  и  ремонт ограждений газонов</t>
  </si>
  <si>
    <t>60000 00133</t>
  </si>
  <si>
    <t>Расходы на организацию дополнительных парковочных мест на дворовых территориях.</t>
  </si>
  <si>
    <t>60000 00134</t>
  </si>
  <si>
    <t>60000 00135</t>
  </si>
  <si>
    <t>Благоустройство  территории муниципального образования, связанное с обеспечением санитарного благополучия населения</t>
  </si>
  <si>
    <t>60000 00140</t>
  </si>
  <si>
    <t>60000 00144</t>
  </si>
  <si>
    <t>Расходы на обеспечение проектирования благоустройства при размещении элементов благоустройства.</t>
  </si>
  <si>
    <t>60000 00145</t>
  </si>
  <si>
    <t>Расходы на размещение контейнерных площадок на внутриквартальных территориях, ремонт элементов благоустройства, расположенных на контейнерных площадках</t>
  </si>
  <si>
    <t>60000 00143</t>
  </si>
  <si>
    <t>Расходы на содержание, в том числе уборку, территорий зеленых насаждений общего пользования местного значения (включая расположенных на них элементов благоустройства), защиту зеленых насаждений на указанных территориях</t>
  </si>
  <si>
    <t>60000 00151</t>
  </si>
  <si>
    <t>60000 00152</t>
  </si>
  <si>
    <t>Расходы на проведение паспортизации территории зеленых насаждений общего пользования местного значения на территории муниципального образования, включая проведение учета зеленых насаждений искусственного происхождения иных элементов благоустройства, расположенных в границах территорий зеленых насаждений общего пользования местного значения.</t>
  </si>
  <si>
    <t>60000 00153</t>
  </si>
  <si>
    <t>Расходы на размещение, содержание спортивных, детских площадок, включая ремонт расположенных на них элементов благоустройства, на внутриквартальных территориях</t>
  </si>
  <si>
    <t>60000 00162</t>
  </si>
  <si>
    <t>Расходы на временное размещение, содержание, включая ремонт, элементов оформления Санкт-Петербурга к мероприятиям, в том числе культурно-массовым мероприятиям, городского, всероссийского и международного значения на внутриквартальных территориях</t>
  </si>
  <si>
    <t>60000 00163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</si>
  <si>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</si>
  <si>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</si>
  <si>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</si>
  <si>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</si>
  <si>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муниципальных советов муниципальных образований, муниципальных служащих и работников муниципальных учреждений, организация подготовки кадров для муниципальной службы в порядке, предусмотренном законодательством РФ об образовании и законодательством РФ о муниципальной службе</t>
  </si>
  <si>
    <t>42800 00181</t>
  </si>
  <si>
    <t>0707</t>
  </si>
  <si>
    <t>Содержание и обеспечение деятельности муниципальных учреждений, обеспечивающих предоставление услуг в сфере молодежной политики</t>
  </si>
  <si>
    <t>43100 00191</t>
  </si>
  <si>
    <t>Расходы на выплату персоналу казенных учреждений</t>
  </si>
  <si>
    <t>110</t>
  </si>
  <si>
    <t>Другие вопросы в области образования</t>
  </si>
  <si>
    <t>0709</t>
  </si>
  <si>
    <t xml:space="preserve">Расходы на осуществление экологического просвещения, а также организация экологического воспитания и формирования экологической культуры в области обращения с твердыми коммунальными отходами на территории внутригородского муниципального образования Санкт-Петербурга </t>
  </si>
  <si>
    <t xml:space="preserve">КУЛЬТУРА,  КИНЕМАТОГРАФИЯ </t>
  </si>
  <si>
    <t>0800</t>
  </si>
  <si>
    <t>Культура</t>
  </si>
  <si>
    <t>0801</t>
  </si>
  <si>
    <t xml:space="preserve">Расходы по организации местных и участие в организации и  проведении городских праздничных и иных зрелищных мероприятий </t>
  </si>
  <si>
    <t>45000 00201</t>
  </si>
  <si>
    <t>СОЦИАЛЬНАЯ ПОЛИТИКА</t>
  </si>
  <si>
    <t>1000</t>
  </si>
  <si>
    <t xml:space="preserve">Пенсионное обеспечение </t>
  </si>
  <si>
    <t>1001</t>
  </si>
  <si>
    <t>50500 00232</t>
  </si>
  <si>
    <t>Социальные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</si>
  <si>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</si>
  <si>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</si>
  <si>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</si>
  <si>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Социальное обеспечение населения</t>
  </si>
  <si>
    <t>1003</t>
  </si>
  <si>
    <t>50500 00231</t>
  </si>
  <si>
    <t>Охрана семьи и детства</t>
  </si>
  <si>
    <t>1004</t>
  </si>
  <si>
    <t>51100 G0860</t>
  </si>
  <si>
    <t>СРЕДСТВА МАССОВОЙ ИНФОРМАЦИИ</t>
  </si>
  <si>
    <t>1200</t>
  </si>
  <si>
    <t>Периодическая печать и издательства</t>
  </si>
  <si>
    <t>1202</t>
  </si>
  <si>
    <t>45700 00251</t>
  </si>
  <si>
    <t>Расходы по учреждению печатного средства массовой информации для опубликования муниципальных правовых актов, обсуждения проектов муниципальных правовых актов по вопросам местного значения, доведения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</si>
  <si>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Расходы по назначению, выплате, перерасчету пенсии за выслугу лет лицам, замещавшим должности муниципальной службы в органах местного самоуправления, муниципальных органах муниципальных образований, а также приостановлению, возобновлению, прекращению выплаты пенсии за выслугу лет в соответствии с законом Санкт-Петербурга</t>
  </si>
  <si>
    <t>Резервные средства</t>
  </si>
  <si>
    <t>Участие в организации и финансировании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 из числа выпускников образовательных учреждений начального и среднего профессионального образования, ищущих работу впервые</t>
  </si>
  <si>
    <t>60000 00165</t>
  </si>
  <si>
    <t>Расходы по участию в реализации мер по профилактике дорожно-транспортного травматизма на территории муниципального образования  поселок Репино</t>
  </si>
  <si>
    <t>Расходы по участию в деятельности по профилактике правонарушений в Санкт-Петербурге в формах и порядке, установленных законодательством Санкт-Петербурга</t>
  </si>
  <si>
    <t>Расходы по участию в создании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муниципального образования, социальную и культурную адаптацию мигрантов, профилактику межнациональных (межэтнических) конфликтов</t>
  </si>
  <si>
    <t xml:space="preserve">Расходы на осуществление работ в сфере благоустройства прочей территории муниципального образования </t>
  </si>
  <si>
    <t xml:space="preserve"> Расходы на размещение и содержание наружной информации в части указателей, информационных щитов и стендов.</t>
  </si>
  <si>
    <t>Расходы  по участию в  профилактике терроризма и экстремизма, а также минимизации и (или) ликвидации последствий проявления терроризма и экстремизма на территории МО</t>
  </si>
  <si>
    <t xml:space="preserve">ИТОГО </t>
  </si>
  <si>
    <t>Ведомственная структура расходов местного бюджета</t>
  </si>
  <si>
    <t>Расходы по организации работ по компенсационному озеленению, проведение санитарных рубок ( в том числе удаление аварийных, больных деревьев и кустарников), реконструкция зеленых насаждений в отношении зеленых насаждений общего пользования местного значения</t>
  </si>
  <si>
    <t>Расходы на выплату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</si>
  <si>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Расходы по участию в установленном порядке в мероприятиях по профилактике незаконного потребления наркотических средств и психотропных веществ, новых потенциально опасных психоактивных веществ, наркомании в Санкт-Петербурге</t>
  </si>
  <si>
    <t>Расходы на устройство искусственных неровностей на проездах и въездах на придомовых территориях и дворовых территориях</t>
  </si>
  <si>
    <t>Проведение публичных слушаний и собраний граждан</t>
  </si>
  <si>
    <t>0920000092</t>
  </si>
  <si>
    <t>Защита населения и территории от чрезвычайных ситуаций природного и техногенного характера, пожарная безопасность</t>
  </si>
  <si>
    <t>Расходы на исполнение государственного полномочия  по составлению протоколов об административных правонарушениях за счет субвенции из бюджета Санкт-Петербурга</t>
  </si>
  <si>
    <t>Расходы  на исполнение государственного полномочия  по организации и осуществлению деятельности по опеке и попечительству за счет субвенции из бюджета Санкт-Петербурга</t>
  </si>
  <si>
    <t>Расходы на исполнение государственного полномочия по выплате денежных средств на содержание ребенка в семье опекуна и приемной семье за счет субвенции из бюджета Санкт-Петербурга</t>
  </si>
  <si>
    <t>Прочие работы, услуги</t>
  </si>
  <si>
    <t>244</t>
  </si>
  <si>
    <t>Резервные фонды местной администрации</t>
  </si>
  <si>
    <t>01000 00091</t>
  </si>
  <si>
    <t>02000 00491</t>
  </si>
  <si>
    <t>03000 00511</t>
  </si>
  <si>
    <t>04000 00521</t>
  </si>
  <si>
    <t>05000 00531</t>
  </si>
  <si>
    <t>06000 00591</t>
  </si>
  <si>
    <t>07000 00592</t>
  </si>
  <si>
    <t>08000 00522</t>
  </si>
  <si>
    <t>МОЛОДЕЖНАЯ ПОЛИТИКА</t>
  </si>
  <si>
    <t>РЕЗЕРВНЫЕ ФОНДЫ</t>
  </si>
  <si>
    <t>ДРУГИЕ ОБЩЕГОСУДАРСТВЕННЫЕ ВОПРОСЫ</t>
  </si>
  <si>
    <t>Расходы по проведению подготовки и обучения неработающего населения способам защиты и действиям в чрезвычайных ситуациях, а также способам от опасностей, возникающих при ведении военных действий или вследствие этих действий</t>
  </si>
  <si>
    <t>60000SP002</t>
  </si>
  <si>
    <t>60000SP001</t>
  </si>
  <si>
    <t>600 00 МP002</t>
  </si>
  <si>
    <t>600 00 МP001</t>
  </si>
  <si>
    <t>КБК</t>
  </si>
  <si>
    <t xml:space="preserve"> Расходы на организацию благоустройства территории муниципального образования за счет субсидии из бюджета Санкт Петербурга в рамках выполнения мероприятий программы "Петербургские дворы" 
</t>
  </si>
  <si>
    <t>Расходы на осуществление работ в сфере озеленения на территории муниципального образования за счет субсидии из бюджета Санкт Петербурга в рамках выполнения мероприятий программы "Петербургские дворы"</t>
  </si>
  <si>
    <t>600 00 MP001</t>
  </si>
  <si>
    <t xml:space="preserve">60000SP001 </t>
  </si>
  <si>
    <t>Расходы на осуществление работ в сфере озеленения на территории муниципального образования, софинансируемые за счет средств местного бюджета в рамках выполнения мероприятий программы "Петербургские дворы"</t>
  </si>
  <si>
    <t>Расходы на организацию благоустройства территории муниципального образования, софинансируемые за счет средств местного бюджета в рамках выполнения мероприятий программы "Петербургские дворы"</t>
  </si>
  <si>
    <t>Приложение №2</t>
  </si>
  <si>
    <t>программа</t>
  </si>
  <si>
    <t>не программный</t>
  </si>
  <si>
    <t>Расходы по назначению, выплате, перерасчету ежемесячной доплаты за стаж (общую продолжительность) работы (службы) в органах местного самоуправления к страховой пенсии по старости, страховой пенсии по инвалидности, пенсии за выслугу лет лицам, замещавшим муниципальные должности, должности муниципальной службы в органах местного самоуправления (далее - доплата к пенсии), а также приостановлению, возобновлению, прекращению выплаты доплаты к пенсии в соответствии с законом Санкт-Петербурга</t>
  </si>
  <si>
    <t xml:space="preserve">Функционирование Правительства Российской Федерации, высших исполнительных органов  субъектов Российской Федерации, местных администраций </t>
  </si>
  <si>
    <t>внутригородского муниципального образования города федерального значения Санкт-Петербурга поселок Репино на 2026 год на плановый период 2027 и 2028 годов.</t>
  </si>
  <si>
    <t>2026</t>
  </si>
  <si>
    <t>условно-утвержденные</t>
  </si>
  <si>
    <t xml:space="preserve">к проекту решения МС ВМО поселок Репино №  от 							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</si>
</sst>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"/>
    <numFmt numFmtId="173" formatCode="0.0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172" fontId="1" fillId="0" borderId="0" xfId="0" applyNumberFormat="1" applyFont="1" applyFill="1"/>
    <xf numFmtId="0" fontId="2" fillId="0" borderId="0" xfId="0" applyFont="1" applyFill="1"/>
    <xf numFmtId="0" fontId="1" fillId="0" borderId="0" xfId="0" applyFont="1" applyFill="1" applyAlignment="1">
      <alignment wrapText="1"/>
    </xf>
    <xf numFmtId="0" fontId="6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0" fontId="6" fillId="0" borderId="0" xfId="0" applyFont="1" applyFill="1" applyAlignment="1"/>
    <xf numFmtId="49" fontId="8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2" fontId="6" fillId="0" borderId="3" xfId="0" applyNumberFormat="1" applyFont="1" applyFill="1" applyBorder="1" applyAlignment="1">
      <alignment horizontal="center"/>
    </xf>
    <xf numFmtId="172" fontId="8" fillId="0" borderId="3" xfId="0" applyNumberFormat="1" applyFont="1" applyFill="1" applyBorder="1" applyAlignment="1">
      <alignment horizontal="center"/>
    </xf>
    <xf numFmtId="172" fontId="6" fillId="3" borderId="3" xfId="0" applyNumberFormat="1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49" fontId="13" fillId="3" borderId="3" xfId="0" applyNumberFormat="1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vertical="center" wrapText="1"/>
    </xf>
    <xf numFmtId="49" fontId="1" fillId="3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173" fontId="1" fillId="0" borderId="0" xfId="0" applyNumberFormat="1" applyFont="1" applyFill="1" applyAlignment="1">
      <alignment horizontal="center"/>
    </xf>
    <xf numFmtId="172" fontId="17" fillId="0" borderId="0" xfId="0" applyNumberFormat="1" applyFont="1" applyFill="1"/>
    <xf numFmtId="172" fontId="17" fillId="0" borderId="0" xfId="0" applyNumberFormat="1" applyFont="1" applyFill="1" applyAlignment="1">
      <alignment horizontal="center"/>
    </xf>
    <xf numFmtId="172" fontId="11" fillId="3" borderId="3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wrapText="1"/>
    </xf>
    <xf numFmtId="0" fontId="12" fillId="0" borderId="3" xfId="0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wrapText="1"/>
    </xf>
    <xf numFmtId="172" fontId="8" fillId="4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left" wrapText="1"/>
    </xf>
    <xf numFmtId="49" fontId="8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wrapText="1"/>
    </xf>
    <xf numFmtId="0" fontId="13" fillId="0" borderId="3" xfId="0" applyFont="1" applyFill="1" applyBorder="1" applyAlignment="1">
      <alignment horizontal="center" wrapText="1"/>
    </xf>
    <xf numFmtId="49" fontId="13" fillId="0" borderId="3" xfId="0" applyNumberFormat="1" applyFont="1" applyFill="1" applyBorder="1" applyAlignment="1">
      <alignment horizontal="center"/>
    </xf>
    <xf numFmtId="172" fontId="6" fillId="4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 wrapText="1"/>
    </xf>
    <xf numFmtId="0" fontId="6" fillId="3" borderId="3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49" fontId="8" fillId="3" borderId="3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left" wrapText="1"/>
    </xf>
    <xf numFmtId="0" fontId="6" fillId="3" borderId="3" xfId="0" applyFont="1" applyFill="1" applyBorder="1" applyAlignment="1"/>
    <xf numFmtId="0" fontId="12" fillId="3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wrapText="1"/>
    </xf>
    <xf numFmtId="49" fontId="8" fillId="3" borderId="3" xfId="0" applyNumberFormat="1" applyFont="1" applyFill="1" applyBorder="1" applyAlignment="1">
      <alignment horizontal="center" wrapText="1"/>
    </xf>
    <xf numFmtId="172" fontId="8" fillId="4" borderId="3" xfId="0" applyNumberFormat="1" applyFont="1" applyFill="1" applyBorder="1" applyAlignment="1">
      <alignment horizontal="center" wrapText="1"/>
    </xf>
    <xf numFmtId="0" fontId="8" fillId="3" borderId="3" xfId="0" applyFont="1" applyFill="1" applyBorder="1" applyAlignment="1">
      <alignment vertical="center" wrapText="1"/>
    </xf>
    <xf numFmtId="49" fontId="1" fillId="3" borderId="3" xfId="0" applyNumberFormat="1" applyFont="1" applyFill="1" applyBorder="1" applyAlignment="1">
      <alignment horizontal="center" wrapText="1"/>
    </xf>
    <xf numFmtId="49" fontId="6" fillId="3" borderId="3" xfId="0" applyNumberFormat="1" applyFont="1" applyFill="1" applyBorder="1" applyAlignment="1">
      <alignment horizontal="center" wrapText="1"/>
    </xf>
    <xf numFmtId="172" fontId="6" fillId="4" borderId="3" xfId="0" applyNumberFormat="1" applyFont="1" applyFill="1" applyBorder="1" applyAlignment="1">
      <alignment horizontal="center" wrapText="1"/>
    </xf>
    <xf numFmtId="172" fontId="6" fillId="5" borderId="3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wrapText="1"/>
    </xf>
    <xf numFmtId="0" fontId="13" fillId="2" borderId="3" xfId="0" applyFont="1" applyFill="1" applyBorder="1" applyAlignment="1">
      <alignment horizontal="center" wrapText="1"/>
    </xf>
    <xf numFmtId="49" fontId="13" fillId="2" borderId="3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vertical="center" wrapText="1"/>
    </xf>
    <xf numFmtId="49" fontId="1" fillId="0" borderId="3" xfId="0" applyNumberFormat="1" applyFont="1" applyBorder="1" applyAlignment="1">
      <alignment horizontal="center"/>
    </xf>
    <xf numFmtId="0" fontId="15" fillId="3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center" wrapText="1"/>
    </xf>
    <xf numFmtId="49" fontId="12" fillId="4" borderId="3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 wrapText="1"/>
    </xf>
    <xf numFmtId="49" fontId="8" fillId="4" borderId="3" xfId="0" applyNumberFormat="1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49" fontId="13" fillId="4" borderId="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 wrapText="1"/>
    </xf>
    <xf numFmtId="49" fontId="6" fillId="4" borderId="3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wrapText="1"/>
    </xf>
    <xf numFmtId="172" fontId="2" fillId="0" borderId="0" xfId="0" applyNumberFormat="1" applyFont="1" applyFill="1"/>
    <xf numFmtId="49" fontId="8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/>
    <xf numFmtId="0" fontId="6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wrapText="1"/>
    </xf>
    <xf numFmtId="0" fontId="16" fillId="2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2" fontId="5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8"/>
  <sheetViews>
    <sheetView tabSelected="1" view="pageBreakPreview" topLeftCell="I1" zoomScaleSheetLayoutView="100" workbookViewId="0">
      <selection activeCell="X7" sqref="X7"/>
    </sheetView>
  </sheetViews>
  <sheetFormatPr defaultColWidth="9.109375" defaultRowHeight="13.2" x14ac:dyDescent="0.25"/>
  <cols>
    <col min="1" max="8" width="9.109375" style="1" hidden="1" customWidth="1"/>
    <col min="9" max="10" width="9.109375" style="2"/>
    <col min="11" max="11" width="10" style="2" customWidth="1"/>
    <col min="12" max="12" width="22.5546875" style="2" customWidth="1"/>
    <col min="13" max="13" width="11.33203125" style="1" hidden="1" customWidth="1"/>
    <col min="14" max="14" width="5.33203125" style="1" customWidth="1"/>
    <col min="15" max="15" width="4.5546875" style="1" customWidth="1"/>
    <col min="16" max="16" width="12.33203125" style="1" customWidth="1"/>
    <col min="17" max="17" width="5.109375" style="1" customWidth="1"/>
    <col min="18" max="18" width="11.109375" style="3" customWidth="1"/>
    <col min="19" max="19" width="11.6640625" style="4" customWidth="1"/>
    <col min="20" max="20" width="12" style="1" customWidth="1"/>
    <col min="21" max="21" width="16.6640625" style="1" customWidth="1"/>
    <col min="22" max="16384" width="9.109375" style="1"/>
  </cols>
  <sheetData>
    <row r="1" spans="1:20" ht="18.75" customHeight="1" x14ac:dyDescent="0.35">
      <c r="A1" s="125" t="s">
        <v>183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27.75" customHeight="1" x14ac:dyDescent="0.25">
      <c r="A2" s="126" t="s">
        <v>191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ht="13.5" customHeight="1" x14ac:dyDescent="0.3">
      <c r="A3" s="5"/>
      <c r="B3" s="5"/>
      <c r="C3" s="5"/>
      <c r="D3" s="5"/>
      <c r="E3" s="5"/>
      <c r="F3" s="5"/>
      <c r="G3" s="5"/>
      <c r="H3" s="5"/>
      <c r="I3" s="127" t="s">
        <v>146</v>
      </c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1:20" ht="31.5" customHeight="1" x14ac:dyDescent="0.3">
      <c r="A4" s="5"/>
      <c r="B4" s="5"/>
      <c r="C4" s="5"/>
      <c r="D4" s="5"/>
      <c r="E4" s="5"/>
      <c r="F4" s="5"/>
      <c r="G4" s="5"/>
      <c r="H4" s="5"/>
      <c r="I4" s="127" t="s">
        <v>188</v>
      </c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5" spans="1:20" ht="6" customHeight="1" x14ac:dyDescent="0.25">
      <c r="A5" s="5"/>
      <c r="B5" s="5"/>
      <c r="C5" s="5"/>
      <c r="D5" s="5"/>
      <c r="E5" s="5"/>
      <c r="F5" s="5"/>
      <c r="G5" s="5"/>
      <c r="H5" s="5"/>
      <c r="I5" s="128"/>
      <c r="J5" s="128"/>
      <c r="K5" s="128"/>
      <c r="L5" s="128"/>
      <c r="M5" s="128"/>
      <c r="N5" s="128"/>
      <c r="O5" s="128"/>
      <c r="P5" s="128"/>
      <c r="Q5" s="128"/>
      <c r="R5" s="128"/>
    </row>
    <row r="6" spans="1:20" s="2" customFormat="1" ht="25.5" customHeight="1" x14ac:dyDescent="0.25">
      <c r="I6" s="129" t="s">
        <v>0</v>
      </c>
      <c r="J6" s="129"/>
      <c r="K6" s="129"/>
      <c r="L6" s="129"/>
      <c r="M6" s="129"/>
      <c r="N6" s="122" t="s">
        <v>1</v>
      </c>
      <c r="O6" s="122" t="s">
        <v>2</v>
      </c>
      <c r="P6" s="122" t="s">
        <v>3</v>
      </c>
      <c r="Q6" s="122" t="s">
        <v>4</v>
      </c>
      <c r="R6" s="130" t="s">
        <v>5</v>
      </c>
      <c r="S6" s="130"/>
      <c r="T6" s="130"/>
    </row>
    <row r="7" spans="1:20" s="2" customFormat="1" ht="48.75" customHeight="1" x14ac:dyDescent="0.25">
      <c r="I7" s="129"/>
      <c r="J7" s="129"/>
      <c r="K7" s="129"/>
      <c r="L7" s="129"/>
      <c r="M7" s="129"/>
      <c r="N7" s="122"/>
      <c r="O7" s="122"/>
      <c r="P7" s="122"/>
      <c r="Q7" s="122"/>
      <c r="R7" s="11" t="s">
        <v>189</v>
      </c>
      <c r="S7" s="12">
        <v>2027</v>
      </c>
      <c r="T7" s="12">
        <v>2028</v>
      </c>
    </row>
    <row r="8" spans="1:20" s="6" customFormat="1" ht="42" customHeight="1" x14ac:dyDescent="0.25">
      <c r="I8" s="96" t="s">
        <v>6</v>
      </c>
      <c r="J8" s="96"/>
      <c r="K8" s="96"/>
      <c r="L8" s="96"/>
      <c r="M8" s="96"/>
      <c r="N8" s="57">
        <v>931</v>
      </c>
      <c r="O8" s="19"/>
      <c r="P8" s="58"/>
      <c r="Q8" s="59"/>
      <c r="R8" s="60">
        <f>R9</f>
        <v>6580.1</v>
      </c>
      <c r="S8" s="60">
        <f>S9</f>
        <v>6853.4</v>
      </c>
      <c r="T8" s="60">
        <f>T9</f>
        <v>7133.0999999999995</v>
      </c>
    </row>
    <row r="9" spans="1:20" s="6" customFormat="1" ht="24.75" customHeight="1" x14ac:dyDescent="0.25">
      <c r="I9" s="96" t="s">
        <v>7</v>
      </c>
      <c r="J9" s="96"/>
      <c r="K9" s="96"/>
      <c r="L9" s="96"/>
      <c r="M9" s="96"/>
      <c r="N9" s="17">
        <v>931</v>
      </c>
      <c r="O9" s="19" t="s">
        <v>8</v>
      </c>
      <c r="P9" s="27"/>
      <c r="Q9" s="54"/>
      <c r="R9" s="41">
        <f>R10+R14</f>
        <v>6580.1</v>
      </c>
      <c r="S9" s="41">
        <f>S10+S14</f>
        <v>6853.4</v>
      </c>
      <c r="T9" s="41">
        <f>T10+T14</f>
        <v>7133.0999999999995</v>
      </c>
    </row>
    <row r="10" spans="1:20" s="6" customFormat="1" ht="39" customHeight="1" x14ac:dyDescent="0.25">
      <c r="I10" s="121" t="s">
        <v>9</v>
      </c>
      <c r="J10" s="121"/>
      <c r="K10" s="121"/>
      <c r="L10" s="121"/>
      <c r="M10" s="121"/>
      <c r="N10" s="17">
        <v>931</v>
      </c>
      <c r="O10" s="19" t="s">
        <v>10</v>
      </c>
      <c r="P10" s="27"/>
      <c r="Q10" s="54"/>
      <c r="R10" s="41">
        <f t="shared" ref="R10:T12" si="0">R11</f>
        <v>3300.5</v>
      </c>
      <c r="S10" s="41">
        <f t="shared" si="0"/>
        <v>3437.5</v>
      </c>
      <c r="T10" s="41">
        <f t="shared" si="0"/>
        <v>3577.7</v>
      </c>
    </row>
    <row r="11" spans="1:20" s="6" customFormat="1" ht="96" customHeight="1" x14ac:dyDescent="0.25">
      <c r="I11" s="96" t="s">
        <v>11</v>
      </c>
      <c r="J11" s="96"/>
      <c r="K11" s="96"/>
      <c r="L11" s="96"/>
      <c r="M11" s="96"/>
      <c r="N11" s="17">
        <v>931</v>
      </c>
      <c r="O11" s="19" t="s">
        <v>10</v>
      </c>
      <c r="P11" s="27" t="s">
        <v>12</v>
      </c>
      <c r="Q11" s="54"/>
      <c r="R11" s="41">
        <f t="shared" si="0"/>
        <v>3300.5</v>
      </c>
      <c r="S11" s="41">
        <f t="shared" si="0"/>
        <v>3437.5</v>
      </c>
      <c r="T11" s="41">
        <f t="shared" si="0"/>
        <v>3577.7</v>
      </c>
    </row>
    <row r="12" spans="1:20" s="6" customFormat="1" ht="72.75" customHeight="1" x14ac:dyDescent="0.25">
      <c r="I12" s="120" t="s">
        <v>13</v>
      </c>
      <c r="J12" s="120"/>
      <c r="K12" s="120"/>
      <c r="L12" s="120"/>
      <c r="M12" s="120"/>
      <c r="N12" s="20">
        <v>931</v>
      </c>
      <c r="O12" s="18" t="s">
        <v>10</v>
      </c>
      <c r="P12" s="22" t="s">
        <v>12</v>
      </c>
      <c r="Q12" s="16" t="s">
        <v>14</v>
      </c>
      <c r="R12" s="47">
        <f t="shared" si="0"/>
        <v>3300.5</v>
      </c>
      <c r="S12" s="47">
        <f t="shared" si="0"/>
        <v>3437.5</v>
      </c>
      <c r="T12" s="47">
        <f t="shared" si="0"/>
        <v>3577.7</v>
      </c>
    </row>
    <row r="13" spans="1:20" s="6" customFormat="1" ht="30" customHeight="1" x14ac:dyDescent="0.25">
      <c r="I13" s="107" t="s">
        <v>15</v>
      </c>
      <c r="J13" s="107"/>
      <c r="K13" s="107"/>
      <c r="L13" s="107"/>
      <c r="M13" s="21"/>
      <c r="N13" s="20">
        <v>931</v>
      </c>
      <c r="O13" s="18" t="s">
        <v>10</v>
      </c>
      <c r="P13" s="22" t="s">
        <v>12</v>
      </c>
      <c r="Q13" s="16" t="s">
        <v>16</v>
      </c>
      <c r="R13" s="13">
        <v>3300.5</v>
      </c>
      <c r="S13" s="13">
        <v>3437.5</v>
      </c>
      <c r="T13" s="13">
        <v>3577.7</v>
      </c>
    </row>
    <row r="14" spans="1:20" s="6" customFormat="1" ht="57" customHeight="1" x14ac:dyDescent="0.25">
      <c r="I14" s="96" t="s">
        <v>21</v>
      </c>
      <c r="J14" s="96"/>
      <c r="K14" s="96"/>
      <c r="L14" s="96"/>
      <c r="M14" s="61"/>
      <c r="N14" s="37">
        <v>931</v>
      </c>
      <c r="O14" s="38" t="s">
        <v>22</v>
      </c>
      <c r="P14" s="39"/>
      <c r="Q14" s="43"/>
      <c r="R14" s="41">
        <f>R15+R21+R24</f>
        <v>3279.6</v>
      </c>
      <c r="S14" s="41">
        <f>S15+S21+S24</f>
        <v>3415.9</v>
      </c>
      <c r="T14" s="41">
        <f>T15+T21+T24</f>
        <v>3555.3999999999996</v>
      </c>
    </row>
    <row r="15" spans="1:20" s="6" customFormat="1" ht="42.75" customHeight="1" x14ac:dyDescent="0.25">
      <c r="I15" s="96" t="s">
        <v>23</v>
      </c>
      <c r="J15" s="96"/>
      <c r="K15" s="96"/>
      <c r="L15" s="96"/>
      <c r="M15" s="96"/>
      <c r="N15" s="37">
        <v>931</v>
      </c>
      <c r="O15" s="38" t="s">
        <v>22</v>
      </c>
      <c r="P15" s="39" t="s">
        <v>24</v>
      </c>
      <c r="Q15" s="43"/>
      <c r="R15" s="41">
        <f>R16+R18+R20</f>
        <v>2851.9</v>
      </c>
      <c r="S15" s="41">
        <f>S16+S18+S20</f>
        <v>2970.4</v>
      </c>
      <c r="T15" s="41">
        <f>T16+T18+T20</f>
        <v>3091.7</v>
      </c>
    </row>
    <row r="16" spans="1:20" s="6" customFormat="1" ht="69.75" customHeight="1" x14ac:dyDescent="0.25">
      <c r="I16" s="120" t="s">
        <v>13</v>
      </c>
      <c r="J16" s="120"/>
      <c r="K16" s="120"/>
      <c r="L16" s="120"/>
      <c r="M16" s="120"/>
      <c r="N16" s="45">
        <v>931</v>
      </c>
      <c r="O16" s="46" t="s">
        <v>22</v>
      </c>
      <c r="P16" s="24" t="s">
        <v>24</v>
      </c>
      <c r="Q16" s="23" t="s">
        <v>14</v>
      </c>
      <c r="R16" s="47">
        <f>R17</f>
        <v>1941.4</v>
      </c>
      <c r="S16" s="47">
        <f>S17</f>
        <v>2022.1</v>
      </c>
      <c r="T16" s="47">
        <f>T17</f>
        <v>2104.6</v>
      </c>
    </row>
    <row r="17" spans="9:20" s="6" customFormat="1" ht="28.5" customHeight="1" x14ac:dyDescent="0.25">
      <c r="I17" s="107" t="s">
        <v>25</v>
      </c>
      <c r="J17" s="107"/>
      <c r="K17" s="107"/>
      <c r="L17" s="107"/>
      <c r="M17" s="21"/>
      <c r="N17" s="45">
        <v>931</v>
      </c>
      <c r="O17" s="46" t="s">
        <v>22</v>
      </c>
      <c r="P17" s="24" t="s">
        <v>24</v>
      </c>
      <c r="Q17" s="23" t="s">
        <v>16</v>
      </c>
      <c r="R17" s="13">
        <v>1941.4</v>
      </c>
      <c r="S17" s="13">
        <v>2022.1</v>
      </c>
      <c r="T17" s="13">
        <v>2104.6</v>
      </c>
    </row>
    <row r="18" spans="9:20" s="6" customFormat="1" ht="26.25" customHeight="1" x14ac:dyDescent="0.25">
      <c r="I18" s="111" t="s">
        <v>17</v>
      </c>
      <c r="J18" s="111"/>
      <c r="K18" s="111"/>
      <c r="L18" s="111"/>
      <c r="M18" s="111"/>
      <c r="N18" s="45">
        <v>931</v>
      </c>
      <c r="O18" s="46" t="s">
        <v>22</v>
      </c>
      <c r="P18" s="24" t="s">
        <v>24</v>
      </c>
      <c r="Q18" s="23" t="s">
        <v>18</v>
      </c>
      <c r="R18" s="47">
        <f>R19</f>
        <v>910.4</v>
      </c>
      <c r="S18" s="47">
        <f>S19</f>
        <v>948.2</v>
      </c>
      <c r="T18" s="47">
        <f>T19</f>
        <v>987</v>
      </c>
    </row>
    <row r="19" spans="9:20" s="6" customFormat="1" ht="25.5" customHeight="1" x14ac:dyDescent="0.25">
      <c r="I19" s="111" t="s">
        <v>19</v>
      </c>
      <c r="J19" s="111"/>
      <c r="K19" s="111"/>
      <c r="L19" s="111"/>
      <c r="M19" s="111"/>
      <c r="N19" s="45">
        <v>931</v>
      </c>
      <c r="O19" s="46" t="s">
        <v>22</v>
      </c>
      <c r="P19" s="24" t="s">
        <v>24</v>
      </c>
      <c r="Q19" s="23" t="s">
        <v>20</v>
      </c>
      <c r="R19" s="47">
        <v>910.4</v>
      </c>
      <c r="S19" s="15">
        <f>950-1.8</f>
        <v>948.2</v>
      </c>
      <c r="T19" s="15">
        <v>987</v>
      </c>
    </row>
    <row r="20" spans="9:20" s="6" customFormat="1" ht="23.25" customHeight="1" x14ac:dyDescent="0.25">
      <c r="I20" s="94" t="s">
        <v>26</v>
      </c>
      <c r="J20" s="94"/>
      <c r="K20" s="94"/>
      <c r="L20" s="94"/>
      <c r="M20" s="94"/>
      <c r="N20" s="45">
        <v>931</v>
      </c>
      <c r="O20" s="46" t="s">
        <v>22</v>
      </c>
      <c r="P20" s="24" t="s">
        <v>24</v>
      </c>
      <c r="Q20" s="23" t="s">
        <v>27</v>
      </c>
      <c r="R20" s="15">
        <v>0.1</v>
      </c>
      <c r="S20" s="15">
        <v>0.1</v>
      </c>
      <c r="T20" s="15">
        <v>0.1</v>
      </c>
    </row>
    <row r="21" spans="9:20" s="6" customFormat="1" ht="81.75" customHeight="1" x14ac:dyDescent="0.25">
      <c r="I21" s="96" t="s">
        <v>28</v>
      </c>
      <c r="J21" s="96"/>
      <c r="K21" s="96"/>
      <c r="L21" s="96"/>
      <c r="M21" s="96"/>
      <c r="N21" s="17">
        <v>931</v>
      </c>
      <c r="O21" s="19" t="s">
        <v>22</v>
      </c>
      <c r="P21" s="27" t="s">
        <v>29</v>
      </c>
      <c r="Q21" s="54"/>
      <c r="R21" s="41">
        <f t="shared" ref="R21:T22" si="1">R22</f>
        <v>223.7</v>
      </c>
      <c r="S21" s="41">
        <f t="shared" si="1"/>
        <v>233</v>
      </c>
      <c r="T21" s="41">
        <f t="shared" si="1"/>
        <v>242.5</v>
      </c>
    </row>
    <row r="22" spans="9:20" s="6" customFormat="1" ht="71.25" customHeight="1" x14ac:dyDescent="0.25">
      <c r="I22" s="97" t="s">
        <v>13</v>
      </c>
      <c r="J22" s="97"/>
      <c r="K22" s="97"/>
      <c r="L22" s="97"/>
      <c r="M22" s="97"/>
      <c r="N22" s="20">
        <v>931</v>
      </c>
      <c r="O22" s="18" t="s">
        <v>22</v>
      </c>
      <c r="P22" s="22" t="s">
        <v>29</v>
      </c>
      <c r="Q22" s="16" t="s">
        <v>14</v>
      </c>
      <c r="R22" s="47">
        <f t="shared" si="1"/>
        <v>223.7</v>
      </c>
      <c r="S22" s="47">
        <f t="shared" si="1"/>
        <v>233</v>
      </c>
      <c r="T22" s="47">
        <f t="shared" si="1"/>
        <v>242.5</v>
      </c>
    </row>
    <row r="23" spans="9:20" s="6" customFormat="1" ht="26.25" customHeight="1" x14ac:dyDescent="0.25">
      <c r="I23" s="97" t="s">
        <v>25</v>
      </c>
      <c r="J23" s="97"/>
      <c r="K23" s="97"/>
      <c r="L23" s="97"/>
      <c r="M23" s="97"/>
      <c r="N23" s="20">
        <v>931</v>
      </c>
      <c r="O23" s="18" t="s">
        <v>22</v>
      </c>
      <c r="P23" s="22" t="s">
        <v>29</v>
      </c>
      <c r="Q23" s="16" t="s">
        <v>16</v>
      </c>
      <c r="R23" s="13">
        <v>223.7</v>
      </c>
      <c r="S23" s="13">
        <v>233</v>
      </c>
      <c r="T23" s="13">
        <v>242.5</v>
      </c>
    </row>
    <row r="24" spans="9:20" s="6" customFormat="1" ht="58.5" customHeight="1" x14ac:dyDescent="0.25">
      <c r="I24" s="96" t="s">
        <v>30</v>
      </c>
      <c r="J24" s="96"/>
      <c r="K24" s="96"/>
      <c r="L24" s="96"/>
      <c r="M24" s="96"/>
      <c r="N24" s="17">
        <v>931</v>
      </c>
      <c r="O24" s="19" t="s">
        <v>22</v>
      </c>
      <c r="P24" s="58" t="s">
        <v>31</v>
      </c>
      <c r="Q24" s="16"/>
      <c r="R24" s="41">
        <f t="shared" ref="R24:T25" si="2">R25</f>
        <v>204</v>
      </c>
      <c r="S24" s="41">
        <f t="shared" si="2"/>
        <v>212.5</v>
      </c>
      <c r="T24" s="41">
        <f t="shared" si="2"/>
        <v>221.2</v>
      </c>
    </row>
    <row r="25" spans="9:20" s="6" customFormat="1" ht="19.5" customHeight="1" x14ac:dyDescent="0.25">
      <c r="I25" s="118" t="s">
        <v>32</v>
      </c>
      <c r="J25" s="118"/>
      <c r="K25" s="118"/>
      <c r="L25" s="118"/>
      <c r="M25" s="118"/>
      <c r="N25" s="20">
        <v>931</v>
      </c>
      <c r="O25" s="18" t="s">
        <v>22</v>
      </c>
      <c r="P25" s="62" t="s">
        <v>31</v>
      </c>
      <c r="Q25" s="63" t="s">
        <v>33</v>
      </c>
      <c r="R25" s="64">
        <f t="shared" si="2"/>
        <v>204</v>
      </c>
      <c r="S25" s="64">
        <f t="shared" si="2"/>
        <v>212.5</v>
      </c>
      <c r="T25" s="64">
        <f t="shared" si="2"/>
        <v>221.2</v>
      </c>
    </row>
    <row r="26" spans="9:20" s="6" customFormat="1" ht="21.75" customHeight="1" x14ac:dyDescent="0.25">
      <c r="I26" s="107" t="s">
        <v>26</v>
      </c>
      <c r="J26" s="107"/>
      <c r="K26" s="107"/>
      <c r="L26" s="107"/>
      <c r="M26" s="52"/>
      <c r="N26" s="20">
        <v>931</v>
      </c>
      <c r="O26" s="18" t="s">
        <v>22</v>
      </c>
      <c r="P26" s="62" t="s">
        <v>31</v>
      </c>
      <c r="Q26" s="63" t="s">
        <v>27</v>
      </c>
      <c r="R26" s="65">
        <v>204</v>
      </c>
      <c r="S26" s="15">
        <v>212.5</v>
      </c>
      <c r="T26" s="15">
        <v>221.2</v>
      </c>
    </row>
    <row r="27" spans="9:20" s="6" customFormat="1" ht="47.25" customHeight="1" x14ac:dyDescent="0.25">
      <c r="I27" s="110" t="s">
        <v>34</v>
      </c>
      <c r="J27" s="110"/>
      <c r="K27" s="110"/>
      <c r="L27" s="110"/>
      <c r="M27" s="35"/>
      <c r="N27" s="37">
        <v>887</v>
      </c>
      <c r="O27" s="38"/>
      <c r="P27" s="49"/>
      <c r="Q27" s="40"/>
      <c r="R27" s="41">
        <f>R28+R57+R78+R88+R148+R169+R174+R187</f>
        <v>86377.999999999985</v>
      </c>
      <c r="S27" s="41">
        <f>S28+S57+S78+S88+S148+S169+S174+S187</f>
        <v>81934</v>
      </c>
      <c r="T27" s="41">
        <f>T28+T57+T78+T88+T148+T169+T174+T187</f>
        <v>72001.5</v>
      </c>
    </row>
    <row r="28" spans="9:20" s="6" customFormat="1" ht="29.25" customHeight="1" x14ac:dyDescent="0.25">
      <c r="I28" s="110" t="s">
        <v>7</v>
      </c>
      <c r="J28" s="110"/>
      <c r="K28" s="110"/>
      <c r="L28" s="110"/>
      <c r="M28" s="110"/>
      <c r="N28" s="37">
        <v>887</v>
      </c>
      <c r="O28" s="38" t="s">
        <v>8</v>
      </c>
      <c r="P28" s="39"/>
      <c r="Q28" s="43"/>
      <c r="R28" s="41">
        <f>R29+R43+R47</f>
        <v>22409.5</v>
      </c>
      <c r="S28" s="41">
        <f>S29+S43+S47</f>
        <v>22245.599999999999</v>
      </c>
      <c r="T28" s="41">
        <f>T29+T43+T47</f>
        <v>23152.3</v>
      </c>
    </row>
    <row r="29" spans="9:20" s="8" customFormat="1" ht="60" customHeight="1" x14ac:dyDescent="0.25">
      <c r="I29" s="110" t="s">
        <v>187</v>
      </c>
      <c r="J29" s="110"/>
      <c r="K29" s="110"/>
      <c r="L29" s="110"/>
      <c r="M29" s="66"/>
      <c r="N29" s="37">
        <v>887</v>
      </c>
      <c r="O29" s="38" t="s">
        <v>35</v>
      </c>
      <c r="P29" s="39"/>
      <c r="Q29" s="43"/>
      <c r="R29" s="41">
        <f>R30+R38</f>
        <v>22137.200000000001</v>
      </c>
      <c r="S29" s="41">
        <f>S30+S38</f>
        <v>21962.799999999999</v>
      </c>
      <c r="T29" s="41">
        <f>T30+T38</f>
        <v>22858.799999999999</v>
      </c>
    </row>
    <row r="30" spans="9:20" s="6" customFormat="1" ht="66" customHeight="1" x14ac:dyDescent="0.25">
      <c r="I30" s="96" t="s">
        <v>37</v>
      </c>
      <c r="J30" s="96"/>
      <c r="K30" s="96"/>
      <c r="L30" s="96"/>
      <c r="M30" s="67"/>
      <c r="N30" s="17">
        <v>887</v>
      </c>
      <c r="O30" s="19" t="s">
        <v>35</v>
      </c>
      <c r="P30" s="27" t="s">
        <v>36</v>
      </c>
      <c r="Q30" s="54"/>
      <c r="R30" s="41">
        <f>R31+R33+R35</f>
        <v>20006.900000000001</v>
      </c>
      <c r="S30" s="41">
        <f>S31+S33+S35</f>
        <v>19744</v>
      </c>
      <c r="T30" s="41">
        <f>T31+T33+T35</f>
        <v>20549.5</v>
      </c>
    </row>
    <row r="31" spans="9:20" s="6" customFormat="1" ht="78.75" customHeight="1" x14ac:dyDescent="0.25">
      <c r="I31" s="119" t="s">
        <v>13</v>
      </c>
      <c r="J31" s="119"/>
      <c r="K31" s="119"/>
      <c r="L31" s="119"/>
      <c r="M31" s="44"/>
      <c r="N31" s="45">
        <v>887</v>
      </c>
      <c r="O31" s="46" t="s">
        <v>35</v>
      </c>
      <c r="P31" s="24" t="s">
        <v>36</v>
      </c>
      <c r="Q31" s="23" t="s">
        <v>14</v>
      </c>
      <c r="R31" s="47">
        <f>R32</f>
        <v>16308.1</v>
      </c>
      <c r="S31" s="47">
        <f>S32</f>
        <v>16985.3</v>
      </c>
      <c r="T31" s="47">
        <f>T32</f>
        <v>17678.2</v>
      </c>
    </row>
    <row r="32" spans="9:20" s="6" customFormat="1" ht="30.75" customHeight="1" x14ac:dyDescent="0.25">
      <c r="I32" s="107" t="s">
        <v>15</v>
      </c>
      <c r="J32" s="107"/>
      <c r="K32" s="107"/>
      <c r="L32" s="107"/>
      <c r="M32" s="44"/>
      <c r="N32" s="45">
        <v>887</v>
      </c>
      <c r="O32" s="46" t="s">
        <v>35</v>
      </c>
      <c r="P32" s="24" t="s">
        <v>36</v>
      </c>
      <c r="Q32" s="23" t="s">
        <v>16</v>
      </c>
      <c r="R32" s="13">
        <v>16308.1</v>
      </c>
      <c r="S32" s="13">
        <v>16985.3</v>
      </c>
      <c r="T32" s="13">
        <v>17678.2</v>
      </c>
    </row>
    <row r="33" spans="9:20" s="6" customFormat="1" ht="30" customHeight="1" x14ac:dyDescent="0.25">
      <c r="I33" s="94" t="s">
        <v>17</v>
      </c>
      <c r="J33" s="94"/>
      <c r="K33" s="94"/>
      <c r="L33" s="94"/>
      <c r="M33" s="44"/>
      <c r="N33" s="45">
        <v>887</v>
      </c>
      <c r="O33" s="46" t="s">
        <v>35</v>
      </c>
      <c r="P33" s="24" t="s">
        <v>36</v>
      </c>
      <c r="Q33" s="23" t="s">
        <v>18</v>
      </c>
      <c r="R33" s="13">
        <f>R34</f>
        <v>3694.7999999999997</v>
      </c>
      <c r="S33" s="13">
        <f>S34</f>
        <v>2754.7</v>
      </c>
      <c r="T33" s="13">
        <f>T34</f>
        <v>2867.2</v>
      </c>
    </row>
    <row r="34" spans="9:20" s="6" customFormat="1" ht="28.5" customHeight="1" x14ac:dyDescent="0.25">
      <c r="I34" s="117" t="s">
        <v>19</v>
      </c>
      <c r="J34" s="117"/>
      <c r="K34" s="117"/>
      <c r="L34" s="117"/>
      <c r="M34" s="68"/>
      <c r="N34" s="69">
        <v>887</v>
      </c>
      <c r="O34" s="70" t="s">
        <v>35</v>
      </c>
      <c r="P34" s="71" t="s">
        <v>36</v>
      </c>
      <c r="Q34" s="72" t="s">
        <v>20</v>
      </c>
      <c r="R34" s="15">
        <f>2645.7+1050-0.9</f>
        <v>3694.7999999999997</v>
      </c>
      <c r="S34" s="15">
        <f>2759.7-5</f>
        <v>2754.7</v>
      </c>
      <c r="T34" s="15">
        <f>2872.2-5</f>
        <v>2867.2</v>
      </c>
    </row>
    <row r="35" spans="9:20" s="6" customFormat="1" ht="19.5" customHeight="1" x14ac:dyDescent="0.25">
      <c r="I35" s="94" t="s">
        <v>32</v>
      </c>
      <c r="J35" s="94"/>
      <c r="K35" s="94"/>
      <c r="L35" s="94"/>
      <c r="M35" s="44"/>
      <c r="N35" s="45">
        <v>887</v>
      </c>
      <c r="O35" s="46" t="s">
        <v>35</v>
      </c>
      <c r="P35" s="24" t="s">
        <v>36</v>
      </c>
      <c r="Q35" s="23" t="s">
        <v>33</v>
      </c>
      <c r="R35" s="15">
        <f>R37+R36</f>
        <v>4</v>
      </c>
      <c r="S35" s="15">
        <f>S37+S36</f>
        <v>4</v>
      </c>
      <c r="T35" s="15">
        <f>T37+T36</f>
        <v>4.0999999999999996</v>
      </c>
    </row>
    <row r="36" spans="9:20" s="6" customFormat="1" ht="13.8" hidden="1" x14ac:dyDescent="0.25">
      <c r="I36" s="119" t="s">
        <v>38</v>
      </c>
      <c r="J36" s="119"/>
      <c r="K36" s="119"/>
      <c r="L36" s="119"/>
      <c r="M36" s="44"/>
      <c r="N36" s="45">
        <v>887</v>
      </c>
      <c r="O36" s="46" t="s">
        <v>35</v>
      </c>
      <c r="P36" s="24" t="s">
        <v>36</v>
      </c>
      <c r="Q36" s="23" t="s">
        <v>39</v>
      </c>
      <c r="R36" s="15">
        <f>0</f>
        <v>0</v>
      </c>
      <c r="S36" s="15">
        <v>0</v>
      </c>
      <c r="T36" s="15">
        <v>0</v>
      </c>
    </row>
    <row r="37" spans="9:20" s="6" customFormat="1" ht="20.25" customHeight="1" x14ac:dyDescent="0.25">
      <c r="I37" s="94" t="s">
        <v>26</v>
      </c>
      <c r="J37" s="94"/>
      <c r="K37" s="94"/>
      <c r="L37" s="94"/>
      <c r="M37" s="44"/>
      <c r="N37" s="45">
        <v>887</v>
      </c>
      <c r="O37" s="46" t="s">
        <v>35</v>
      </c>
      <c r="P37" s="24" t="s">
        <v>36</v>
      </c>
      <c r="Q37" s="23" t="s">
        <v>27</v>
      </c>
      <c r="R37" s="15">
        <v>4</v>
      </c>
      <c r="S37" s="15">
        <v>4</v>
      </c>
      <c r="T37" s="15">
        <v>4.0999999999999996</v>
      </c>
    </row>
    <row r="38" spans="9:20" s="6" customFormat="1" ht="58.5" customHeight="1" x14ac:dyDescent="0.25">
      <c r="I38" s="96" t="s">
        <v>155</v>
      </c>
      <c r="J38" s="96"/>
      <c r="K38" s="96"/>
      <c r="L38" s="96"/>
      <c r="M38" s="61"/>
      <c r="N38" s="17">
        <v>887</v>
      </c>
      <c r="O38" s="19" t="s">
        <v>35</v>
      </c>
      <c r="P38" s="27" t="s">
        <v>40</v>
      </c>
      <c r="Q38" s="54"/>
      <c r="R38" s="14">
        <f>R39+R41</f>
        <v>2130.3000000000002</v>
      </c>
      <c r="S38" s="14">
        <f>S39+S41</f>
        <v>2218.7999999999997</v>
      </c>
      <c r="T38" s="14">
        <f>T39+T41</f>
        <v>2309.3000000000002</v>
      </c>
    </row>
    <row r="39" spans="9:20" s="6" customFormat="1" ht="75.75" customHeight="1" x14ac:dyDescent="0.25">
      <c r="I39" s="120" t="s">
        <v>148</v>
      </c>
      <c r="J39" s="120"/>
      <c r="K39" s="120"/>
      <c r="L39" s="120"/>
      <c r="M39" s="120"/>
      <c r="N39" s="20">
        <v>887</v>
      </c>
      <c r="O39" s="18" t="s">
        <v>35</v>
      </c>
      <c r="P39" s="22" t="s">
        <v>40</v>
      </c>
      <c r="Q39" s="16" t="s">
        <v>14</v>
      </c>
      <c r="R39" s="13">
        <f>R40</f>
        <v>2038.5</v>
      </c>
      <c r="S39" s="13">
        <f>S40</f>
        <v>2123.1999999999998</v>
      </c>
      <c r="T39" s="13">
        <f>T40</f>
        <v>2209.8000000000002</v>
      </c>
    </row>
    <row r="40" spans="9:20" s="6" customFormat="1" ht="30" customHeight="1" x14ac:dyDescent="0.25">
      <c r="I40" s="107" t="s">
        <v>15</v>
      </c>
      <c r="J40" s="107"/>
      <c r="K40" s="107"/>
      <c r="L40" s="107"/>
      <c r="M40" s="21"/>
      <c r="N40" s="20">
        <v>887</v>
      </c>
      <c r="O40" s="18" t="s">
        <v>35</v>
      </c>
      <c r="P40" s="22" t="s">
        <v>40</v>
      </c>
      <c r="Q40" s="16" t="s">
        <v>16</v>
      </c>
      <c r="R40" s="13">
        <v>2038.5</v>
      </c>
      <c r="S40" s="13">
        <v>2123.1999999999998</v>
      </c>
      <c r="T40" s="13">
        <v>2209.8000000000002</v>
      </c>
    </row>
    <row r="41" spans="9:20" s="6" customFormat="1" ht="28.5" customHeight="1" x14ac:dyDescent="0.25">
      <c r="I41" s="118" t="s">
        <v>17</v>
      </c>
      <c r="J41" s="118"/>
      <c r="K41" s="118"/>
      <c r="L41" s="118"/>
      <c r="M41" s="118"/>
      <c r="N41" s="20">
        <v>887</v>
      </c>
      <c r="O41" s="18" t="s">
        <v>35</v>
      </c>
      <c r="P41" s="22" t="s">
        <v>40</v>
      </c>
      <c r="Q41" s="16" t="s">
        <v>18</v>
      </c>
      <c r="R41" s="13">
        <f>R42</f>
        <v>91.8</v>
      </c>
      <c r="S41" s="13">
        <f>S42</f>
        <v>95.6</v>
      </c>
      <c r="T41" s="13">
        <f>T42</f>
        <v>99.5</v>
      </c>
    </row>
    <row r="42" spans="9:20" s="6" customFormat="1" ht="30.75" customHeight="1" x14ac:dyDescent="0.25">
      <c r="I42" s="107" t="s">
        <v>19</v>
      </c>
      <c r="J42" s="107"/>
      <c r="K42" s="107"/>
      <c r="L42" s="107"/>
      <c r="M42" s="52"/>
      <c r="N42" s="20">
        <v>887</v>
      </c>
      <c r="O42" s="18" t="s">
        <v>35</v>
      </c>
      <c r="P42" s="22" t="s">
        <v>40</v>
      </c>
      <c r="Q42" s="16" t="s">
        <v>20</v>
      </c>
      <c r="R42" s="13">
        <v>91.8</v>
      </c>
      <c r="S42" s="13">
        <v>95.6</v>
      </c>
      <c r="T42" s="13">
        <v>99.5</v>
      </c>
    </row>
    <row r="43" spans="9:20" s="8" customFormat="1" ht="21.75" customHeight="1" x14ac:dyDescent="0.25">
      <c r="I43" s="96" t="s">
        <v>169</v>
      </c>
      <c r="J43" s="96"/>
      <c r="K43" s="96"/>
      <c r="L43" s="96"/>
      <c r="M43" s="53"/>
      <c r="N43" s="17">
        <v>887</v>
      </c>
      <c r="O43" s="19" t="s">
        <v>41</v>
      </c>
      <c r="P43" s="27"/>
      <c r="Q43" s="54"/>
      <c r="R43" s="14">
        <f t="shared" ref="R43:T45" si="3">R44</f>
        <v>20</v>
      </c>
      <c r="S43" s="14">
        <f t="shared" si="3"/>
        <v>20</v>
      </c>
      <c r="T43" s="14">
        <f t="shared" si="3"/>
        <v>20</v>
      </c>
    </row>
    <row r="44" spans="9:20" s="6" customFormat="1" ht="19.5" customHeight="1" x14ac:dyDescent="0.25">
      <c r="I44" s="114" t="s">
        <v>159</v>
      </c>
      <c r="J44" s="114"/>
      <c r="K44" s="114"/>
      <c r="L44" s="114"/>
      <c r="M44" s="55"/>
      <c r="N44" s="20">
        <v>887</v>
      </c>
      <c r="O44" s="18" t="s">
        <v>41</v>
      </c>
      <c r="P44" s="22" t="s">
        <v>42</v>
      </c>
      <c r="Q44" s="16"/>
      <c r="R44" s="13">
        <f t="shared" si="3"/>
        <v>20</v>
      </c>
      <c r="S44" s="13">
        <f t="shared" si="3"/>
        <v>20</v>
      </c>
      <c r="T44" s="13">
        <f t="shared" si="3"/>
        <v>20</v>
      </c>
    </row>
    <row r="45" spans="9:20" s="6" customFormat="1" ht="20.25" customHeight="1" x14ac:dyDescent="0.25">
      <c r="I45" s="116" t="s">
        <v>32</v>
      </c>
      <c r="J45" s="116"/>
      <c r="K45" s="116"/>
      <c r="L45" s="116"/>
      <c r="M45" s="56"/>
      <c r="N45" s="20">
        <v>887</v>
      </c>
      <c r="O45" s="18" t="s">
        <v>41</v>
      </c>
      <c r="P45" s="22" t="s">
        <v>42</v>
      </c>
      <c r="Q45" s="16" t="s">
        <v>33</v>
      </c>
      <c r="R45" s="13">
        <f t="shared" si="3"/>
        <v>20</v>
      </c>
      <c r="S45" s="13">
        <f t="shared" si="3"/>
        <v>20</v>
      </c>
      <c r="T45" s="13">
        <f t="shared" si="3"/>
        <v>20</v>
      </c>
    </row>
    <row r="46" spans="9:20" s="6" customFormat="1" ht="21.75" customHeight="1" x14ac:dyDescent="0.25">
      <c r="I46" s="107" t="s">
        <v>136</v>
      </c>
      <c r="J46" s="107"/>
      <c r="K46" s="107"/>
      <c r="L46" s="107"/>
      <c r="M46" s="56"/>
      <c r="N46" s="20">
        <v>887</v>
      </c>
      <c r="O46" s="18" t="s">
        <v>41</v>
      </c>
      <c r="P46" s="22" t="s">
        <v>42</v>
      </c>
      <c r="Q46" s="16" t="s">
        <v>43</v>
      </c>
      <c r="R46" s="13">
        <v>20</v>
      </c>
      <c r="S46" s="13">
        <v>20</v>
      </c>
      <c r="T46" s="13">
        <v>20</v>
      </c>
    </row>
    <row r="47" spans="9:20" s="6" customFormat="1" ht="30" customHeight="1" x14ac:dyDescent="0.25">
      <c r="I47" s="96" t="s">
        <v>170</v>
      </c>
      <c r="J47" s="96"/>
      <c r="K47" s="96"/>
      <c r="L47" s="96"/>
      <c r="M47" s="56"/>
      <c r="N47" s="17">
        <v>887</v>
      </c>
      <c r="O47" s="19" t="s">
        <v>44</v>
      </c>
      <c r="P47" s="27" t="s">
        <v>45</v>
      </c>
      <c r="Q47" s="54"/>
      <c r="R47" s="41">
        <f>R48+R51+R54</f>
        <v>252.3</v>
      </c>
      <c r="S47" s="41">
        <f>S48+S51+S54</f>
        <v>262.79999999999995</v>
      </c>
      <c r="T47" s="41">
        <f>T48+T51+T54</f>
        <v>273.5</v>
      </c>
    </row>
    <row r="48" spans="9:20" s="6" customFormat="1" ht="71.25" customHeight="1" x14ac:dyDescent="0.25">
      <c r="I48" s="96" t="s">
        <v>154</v>
      </c>
      <c r="J48" s="96"/>
      <c r="K48" s="96"/>
      <c r="L48" s="96"/>
      <c r="M48" s="52"/>
      <c r="N48" s="17">
        <v>887</v>
      </c>
      <c r="O48" s="19" t="s">
        <v>44</v>
      </c>
      <c r="P48" s="27" t="s">
        <v>46</v>
      </c>
      <c r="Q48" s="54"/>
      <c r="R48" s="41">
        <f t="shared" ref="R48:T49" si="4">R49</f>
        <v>10.1</v>
      </c>
      <c r="S48" s="41">
        <f t="shared" si="4"/>
        <v>10.5</v>
      </c>
      <c r="T48" s="41">
        <f t="shared" si="4"/>
        <v>10.9</v>
      </c>
    </row>
    <row r="49" spans="1:20" s="6" customFormat="1" ht="28.5" customHeight="1" x14ac:dyDescent="0.25">
      <c r="I49" s="107" t="s">
        <v>17</v>
      </c>
      <c r="J49" s="107"/>
      <c r="K49" s="107"/>
      <c r="L49" s="107"/>
      <c r="M49" s="52"/>
      <c r="N49" s="20">
        <v>887</v>
      </c>
      <c r="O49" s="18" t="s">
        <v>44</v>
      </c>
      <c r="P49" s="22" t="s">
        <v>46</v>
      </c>
      <c r="Q49" s="16" t="s">
        <v>18</v>
      </c>
      <c r="R49" s="47">
        <f t="shared" si="4"/>
        <v>10.1</v>
      </c>
      <c r="S49" s="47">
        <f t="shared" si="4"/>
        <v>10.5</v>
      </c>
      <c r="T49" s="47">
        <f t="shared" si="4"/>
        <v>10.9</v>
      </c>
    </row>
    <row r="50" spans="1:20" s="6" customFormat="1" ht="30" customHeight="1" x14ac:dyDescent="0.25">
      <c r="I50" s="107" t="s">
        <v>19</v>
      </c>
      <c r="J50" s="107"/>
      <c r="K50" s="107"/>
      <c r="L50" s="107"/>
      <c r="M50" s="52"/>
      <c r="N50" s="20">
        <v>887</v>
      </c>
      <c r="O50" s="18" t="s">
        <v>44</v>
      </c>
      <c r="P50" s="22" t="s">
        <v>46</v>
      </c>
      <c r="Q50" s="16" t="s">
        <v>20</v>
      </c>
      <c r="R50" s="47">
        <v>10.1</v>
      </c>
      <c r="S50" s="15">
        <v>10.5</v>
      </c>
      <c r="T50" s="15">
        <v>10.9</v>
      </c>
    </row>
    <row r="51" spans="1:20" s="6" customFormat="1" ht="30" customHeight="1" x14ac:dyDescent="0.25">
      <c r="I51" s="115" t="s">
        <v>151</v>
      </c>
      <c r="J51" s="115"/>
      <c r="K51" s="115"/>
      <c r="L51" s="115"/>
      <c r="M51" s="53"/>
      <c r="N51" s="17">
        <v>887</v>
      </c>
      <c r="O51" s="19" t="s">
        <v>44</v>
      </c>
      <c r="P51" s="27" t="s">
        <v>152</v>
      </c>
      <c r="Q51" s="16"/>
      <c r="R51" s="41">
        <f t="shared" ref="R51:T55" si="5">R52</f>
        <v>177.3</v>
      </c>
      <c r="S51" s="41">
        <f t="shared" si="5"/>
        <v>184.7</v>
      </c>
      <c r="T51" s="41">
        <f t="shared" si="5"/>
        <v>192.2</v>
      </c>
    </row>
    <row r="52" spans="1:20" s="6" customFormat="1" ht="30" customHeight="1" x14ac:dyDescent="0.25">
      <c r="I52" s="107" t="s">
        <v>17</v>
      </c>
      <c r="J52" s="107"/>
      <c r="K52" s="107"/>
      <c r="L52" s="107"/>
      <c r="M52" s="52"/>
      <c r="N52" s="20">
        <v>887</v>
      </c>
      <c r="O52" s="18" t="s">
        <v>44</v>
      </c>
      <c r="P52" s="22" t="s">
        <v>152</v>
      </c>
      <c r="Q52" s="16" t="s">
        <v>18</v>
      </c>
      <c r="R52" s="47">
        <f t="shared" si="5"/>
        <v>177.3</v>
      </c>
      <c r="S52" s="47">
        <f t="shared" si="5"/>
        <v>184.7</v>
      </c>
      <c r="T52" s="47">
        <f t="shared" si="5"/>
        <v>192.2</v>
      </c>
    </row>
    <row r="53" spans="1:20" s="6" customFormat="1" ht="30" customHeight="1" x14ac:dyDescent="0.25">
      <c r="I53" s="107" t="s">
        <v>19</v>
      </c>
      <c r="J53" s="107"/>
      <c r="K53" s="107"/>
      <c r="L53" s="107"/>
      <c r="M53" s="52"/>
      <c r="N53" s="20">
        <v>887</v>
      </c>
      <c r="O53" s="18" t="s">
        <v>44</v>
      </c>
      <c r="P53" s="22" t="s">
        <v>152</v>
      </c>
      <c r="Q53" s="16" t="s">
        <v>20</v>
      </c>
      <c r="R53" s="33">
        <v>177.3</v>
      </c>
      <c r="S53" s="15">
        <v>184.7</v>
      </c>
      <c r="T53" s="15">
        <v>192.2</v>
      </c>
    </row>
    <row r="54" spans="1:20" s="6" customFormat="1" ht="30" customHeight="1" x14ac:dyDescent="0.25">
      <c r="I54" s="115" t="s">
        <v>47</v>
      </c>
      <c r="J54" s="115"/>
      <c r="K54" s="115"/>
      <c r="L54" s="115"/>
      <c r="M54" s="53"/>
      <c r="N54" s="17">
        <v>887</v>
      </c>
      <c r="O54" s="19" t="s">
        <v>44</v>
      </c>
      <c r="P54" s="27" t="s">
        <v>48</v>
      </c>
      <c r="Q54" s="16"/>
      <c r="R54" s="41">
        <f t="shared" si="5"/>
        <v>64.900000000000006</v>
      </c>
      <c r="S54" s="41">
        <f t="shared" si="5"/>
        <v>67.599999999999994</v>
      </c>
      <c r="T54" s="41">
        <f t="shared" si="5"/>
        <v>70.400000000000006</v>
      </c>
    </row>
    <row r="55" spans="1:20" s="6" customFormat="1" ht="30" customHeight="1" x14ac:dyDescent="0.25">
      <c r="I55" s="107" t="s">
        <v>17</v>
      </c>
      <c r="J55" s="107"/>
      <c r="K55" s="107"/>
      <c r="L55" s="107"/>
      <c r="M55" s="52"/>
      <c r="N55" s="20">
        <v>887</v>
      </c>
      <c r="O55" s="18" t="s">
        <v>44</v>
      </c>
      <c r="P55" s="22" t="s">
        <v>48</v>
      </c>
      <c r="Q55" s="16" t="s">
        <v>18</v>
      </c>
      <c r="R55" s="47">
        <f t="shared" si="5"/>
        <v>64.900000000000006</v>
      </c>
      <c r="S55" s="47">
        <f t="shared" si="5"/>
        <v>67.599999999999994</v>
      </c>
      <c r="T55" s="47">
        <f t="shared" si="5"/>
        <v>70.400000000000006</v>
      </c>
    </row>
    <row r="56" spans="1:20" s="6" customFormat="1" ht="30" customHeight="1" x14ac:dyDescent="0.25">
      <c r="I56" s="107" t="s">
        <v>19</v>
      </c>
      <c r="J56" s="107"/>
      <c r="K56" s="107"/>
      <c r="L56" s="107"/>
      <c r="M56" s="52"/>
      <c r="N56" s="20">
        <v>887</v>
      </c>
      <c r="O56" s="18" t="s">
        <v>44</v>
      </c>
      <c r="P56" s="22" t="s">
        <v>48</v>
      </c>
      <c r="Q56" s="16" t="s">
        <v>20</v>
      </c>
      <c r="R56" s="33">
        <v>64.900000000000006</v>
      </c>
      <c r="S56" s="15">
        <v>67.599999999999994</v>
      </c>
      <c r="T56" s="15">
        <v>70.400000000000006</v>
      </c>
    </row>
    <row r="57" spans="1:20" s="8" customFormat="1" ht="30.75" customHeight="1" x14ac:dyDescent="0.25">
      <c r="I57" s="110" t="s">
        <v>49</v>
      </c>
      <c r="J57" s="110"/>
      <c r="K57" s="110"/>
      <c r="L57" s="110"/>
      <c r="M57" s="36"/>
      <c r="N57" s="37">
        <v>887</v>
      </c>
      <c r="O57" s="38" t="s">
        <v>50</v>
      </c>
      <c r="P57" s="39"/>
      <c r="Q57" s="40"/>
      <c r="R57" s="41">
        <f>R59+R62</f>
        <v>50.4</v>
      </c>
      <c r="S57" s="41">
        <f>S59+S62</f>
        <v>52.6</v>
      </c>
      <c r="T57" s="41">
        <f>T59+T62</f>
        <v>55</v>
      </c>
    </row>
    <row r="58" spans="1:20" s="8" customFormat="1" ht="41.25" customHeight="1" x14ac:dyDescent="0.25">
      <c r="I58" s="110" t="s">
        <v>153</v>
      </c>
      <c r="J58" s="110"/>
      <c r="K58" s="110"/>
      <c r="L58" s="110"/>
      <c r="M58" s="42"/>
      <c r="N58" s="37">
        <v>887</v>
      </c>
      <c r="O58" s="38" t="s">
        <v>51</v>
      </c>
      <c r="P58" s="39"/>
      <c r="Q58" s="40"/>
      <c r="R58" s="41">
        <f>R59</f>
        <v>12.6</v>
      </c>
      <c r="S58" s="41">
        <f>S59</f>
        <v>13.1</v>
      </c>
      <c r="T58" s="41">
        <f>T59</f>
        <v>13.7</v>
      </c>
    </row>
    <row r="59" spans="1:20" s="6" customFormat="1" ht="84" customHeight="1" x14ac:dyDescent="0.25">
      <c r="A59" s="8"/>
      <c r="B59" s="8"/>
      <c r="C59" s="8"/>
      <c r="D59" s="8"/>
      <c r="E59" s="8"/>
      <c r="F59" s="8"/>
      <c r="G59" s="8"/>
      <c r="H59" s="8"/>
      <c r="I59" s="110" t="s">
        <v>171</v>
      </c>
      <c r="J59" s="110"/>
      <c r="K59" s="110"/>
      <c r="L59" s="110"/>
      <c r="M59" s="42"/>
      <c r="N59" s="37">
        <v>887</v>
      </c>
      <c r="O59" s="38" t="s">
        <v>51</v>
      </c>
      <c r="P59" s="39" t="s">
        <v>160</v>
      </c>
      <c r="Q59" s="43"/>
      <c r="R59" s="41">
        <f t="shared" ref="R59:T60" si="6">R60</f>
        <v>12.6</v>
      </c>
      <c r="S59" s="41">
        <f t="shared" si="6"/>
        <v>13.1</v>
      </c>
      <c r="T59" s="41">
        <f t="shared" si="6"/>
        <v>13.7</v>
      </c>
    </row>
    <row r="60" spans="1:20" s="6" customFormat="1" ht="29.25" customHeight="1" x14ac:dyDescent="0.25">
      <c r="I60" s="93" t="s">
        <v>17</v>
      </c>
      <c r="J60" s="93"/>
      <c r="K60" s="93"/>
      <c r="L60" s="93"/>
      <c r="M60" s="93"/>
      <c r="N60" s="45">
        <v>887</v>
      </c>
      <c r="O60" s="46" t="s">
        <v>51</v>
      </c>
      <c r="P60" s="24" t="s">
        <v>160</v>
      </c>
      <c r="Q60" s="23" t="s">
        <v>18</v>
      </c>
      <c r="R60" s="47">
        <f t="shared" si="6"/>
        <v>12.6</v>
      </c>
      <c r="S60" s="47">
        <f t="shared" si="6"/>
        <v>13.1</v>
      </c>
      <c r="T60" s="47">
        <f t="shared" si="6"/>
        <v>13.7</v>
      </c>
    </row>
    <row r="61" spans="1:20" s="6" customFormat="1" ht="31.5" customHeight="1" x14ac:dyDescent="0.25">
      <c r="I61" s="94" t="s">
        <v>19</v>
      </c>
      <c r="J61" s="94"/>
      <c r="K61" s="94"/>
      <c r="L61" s="94"/>
      <c r="M61" s="44"/>
      <c r="N61" s="45">
        <v>887</v>
      </c>
      <c r="O61" s="46" t="s">
        <v>51</v>
      </c>
      <c r="P61" s="24" t="s">
        <v>160</v>
      </c>
      <c r="Q61" s="23" t="s">
        <v>20</v>
      </c>
      <c r="R61" s="15">
        <v>12.6</v>
      </c>
      <c r="S61" s="15">
        <v>13.1</v>
      </c>
      <c r="T61" s="15">
        <v>13.7</v>
      </c>
    </row>
    <row r="62" spans="1:20" s="6" customFormat="1" ht="41.25" customHeight="1" x14ac:dyDescent="0.25">
      <c r="I62" s="110" t="s">
        <v>52</v>
      </c>
      <c r="J62" s="110"/>
      <c r="K62" s="110"/>
      <c r="L62" s="110"/>
      <c r="M62" s="44"/>
      <c r="N62" s="37">
        <v>887</v>
      </c>
      <c r="O62" s="38" t="s">
        <v>53</v>
      </c>
      <c r="P62" s="39"/>
      <c r="Q62" s="43"/>
      <c r="R62" s="41">
        <f>R63+R66+R69+R72+R75</f>
        <v>37.799999999999997</v>
      </c>
      <c r="S62" s="41">
        <f>S63+S66+S69+S72+S75</f>
        <v>39.5</v>
      </c>
      <c r="T62" s="41">
        <f>T63+T66+T69+T72+T75</f>
        <v>41.3</v>
      </c>
    </row>
    <row r="63" spans="1:20" s="6" customFormat="1" ht="56.25" customHeight="1" x14ac:dyDescent="0.25">
      <c r="I63" s="110" t="s">
        <v>139</v>
      </c>
      <c r="J63" s="110"/>
      <c r="K63" s="110"/>
      <c r="L63" s="110"/>
      <c r="M63" s="48"/>
      <c r="N63" s="37">
        <v>887</v>
      </c>
      <c r="O63" s="38" t="s">
        <v>53</v>
      </c>
      <c r="P63" s="49" t="s">
        <v>161</v>
      </c>
      <c r="Q63" s="40"/>
      <c r="R63" s="41">
        <f t="shared" ref="R63:T64" si="7">R64</f>
        <v>6.3</v>
      </c>
      <c r="S63" s="41">
        <f t="shared" si="7"/>
        <v>6.6</v>
      </c>
      <c r="T63" s="41">
        <f t="shared" si="7"/>
        <v>6.9</v>
      </c>
    </row>
    <row r="64" spans="1:20" s="6" customFormat="1" ht="29.25" customHeight="1" x14ac:dyDescent="0.25">
      <c r="I64" s="94" t="s">
        <v>17</v>
      </c>
      <c r="J64" s="94"/>
      <c r="K64" s="94"/>
      <c r="L64" s="94"/>
      <c r="M64" s="48"/>
      <c r="N64" s="45">
        <v>887</v>
      </c>
      <c r="O64" s="46" t="s">
        <v>53</v>
      </c>
      <c r="P64" s="50" t="s">
        <v>161</v>
      </c>
      <c r="Q64" s="51" t="s">
        <v>18</v>
      </c>
      <c r="R64" s="47">
        <f t="shared" si="7"/>
        <v>6.3</v>
      </c>
      <c r="S64" s="47">
        <f t="shared" si="7"/>
        <v>6.6</v>
      </c>
      <c r="T64" s="47">
        <f t="shared" si="7"/>
        <v>6.9</v>
      </c>
    </row>
    <row r="65" spans="9:20" s="6" customFormat="1" ht="33" customHeight="1" x14ac:dyDescent="0.25">
      <c r="I65" s="94" t="s">
        <v>19</v>
      </c>
      <c r="J65" s="94"/>
      <c r="K65" s="94"/>
      <c r="L65" s="94"/>
      <c r="M65" s="48"/>
      <c r="N65" s="45">
        <v>887</v>
      </c>
      <c r="O65" s="46" t="s">
        <v>53</v>
      </c>
      <c r="P65" s="50" t="s">
        <v>161</v>
      </c>
      <c r="Q65" s="51" t="s">
        <v>20</v>
      </c>
      <c r="R65" s="15">
        <v>6.3</v>
      </c>
      <c r="S65" s="15">
        <v>6.6</v>
      </c>
      <c r="T65" s="15">
        <v>6.9</v>
      </c>
    </row>
    <row r="66" spans="9:20" s="6" customFormat="1" ht="54.75" customHeight="1" x14ac:dyDescent="0.25">
      <c r="I66" s="110" t="s">
        <v>140</v>
      </c>
      <c r="J66" s="110"/>
      <c r="K66" s="110"/>
      <c r="L66" s="110"/>
      <c r="M66" s="48"/>
      <c r="N66" s="37">
        <v>887</v>
      </c>
      <c r="O66" s="38" t="s">
        <v>53</v>
      </c>
      <c r="P66" s="49" t="s">
        <v>162</v>
      </c>
      <c r="Q66" s="40"/>
      <c r="R66" s="41">
        <f t="shared" ref="R66:T67" si="8">R67</f>
        <v>6.3</v>
      </c>
      <c r="S66" s="41">
        <f t="shared" si="8"/>
        <v>6.6</v>
      </c>
      <c r="T66" s="41">
        <f t="shared" si="8"/>
        <v>6.9</v>
      </c>
    </row>
    <row r="67" spans="9:20" s="6" customFormat="1" ht="29.25" customHeight="1" x14ac:dyDescent="0.25">
      <c r="I67" s="94" t="s">
        <v>17</v>
      </c>
      <c r="J67" s="94"/>
      <c r="K67" s="94"/>
      <c r="L67" s="94"/>
      <c r="M67" s="48"/>
      <c r="N67" s="45">
        <v>887</v>
      </c>
      <c r="O67" s="46" t="s">
        <v>53</v>
      </c>
      <c r="P67" s="50" t="s">
        <v>162</v>
      </c>
      <c r="Q67" s="51" t="s">
        <v>18</v>
      </c>
      <c r="R67" s="47">
        <f t="shared" si="8"/>
        <v>6.3</v>
      </c>
      <c r="S67" s="47">
        <f t="shared" si="8"/>
        <v>6.6</v>
      </c>
      <c r="T67" s="47">
        <f t="shared" si="8"/>
        <v>6.9</v>
      </c>
    </row>
    <row r="68" spans="9:20" s="6" customFormat="1" ht="31.5" customHeight="1" x14ac:dyDescent="0.25">
      <c r="I68" s="94" t="s">
        <v>19</v>
      </c>
      <c r="J68" s="94"/>
      <c r="K68" s="94"/>
      <c r="L68" s="94"/>
      <c r="M68" s="48"/>
      <c r="N68" s="45">
        <v>887</v>
      </c>
      <c r="O68" s="46" t="s">
        <v>53</v>
      </c>
      <c r="P68" s="50" t="s">
        <v>162</v>
      </c>
      <c r="Q68" s="51" t="s">
        <v>20</v>
      </c>
      <c r="R68" s="15">
        <v>6.3</v>
      </c>
      <c r="S68" s="15">
        <v>6.6</v>
      </c>
      <c r="T68" s="15">
        <v>6.9</v>
      </c>
    </row>
    <row r="69" spans="9:20" s="8" customFormat="1" ht="86.25" customHeight="1" x14ac:dyDescent="0.25">
      <c r="I69" s="110" t="s">
        <v>144</v>
      </c>
      <c r="J69" s="110"/>
      <c r="K69" s="110"/>
      <c r="L69" s="110"/>
      <c r="M69" s="73"/>
      <c r="N69" s="37">
        <v>887</v>
      </c>
      <c r="O69" s="38" t="s">
        <v>53</v>
      </c>
      <c r="P69" s="49" t="s">
        <v>163</v>
      </c>
      <c r="Q69" s="40"/>
      <c r="R69" s="41">
        <f t="shared" ref="R69:T70" si="9">R70</f>
        <v>12.6</v>
      </c>
      <c r="S69" s="41">
        <f t="shared" si="9"/>
        <v>13.1</v>
      </c>
      <c r="T69" s="41">
        <f t="shared" si="9"/>
        <v>13.7</v>
      </c>
    </row>
    <row r="70" spans="9:20" s="8" customFormat="1" ht="30.75" customHeight="1" x14ac:dyDescent="0.25">
      <c r="I70" s="94" t="s">
        <v>17</v>
      </c>
      <c r="J70" s="94"/>
      <c r="K70" s="94"/>
      <c r="L70" s="94"/>
      <c r="M70" s="73"/>
      <c r="N70" s="45">
        <v>887</v>
      </c>
      <c r="O70" s="46" t="s">
        <v>53</v>
      </c>
      <c r="P70" s="50" t="s">
        <v>163</v>
      </c>
      <c r="Q70" s="51" t="s">
        <v>18</v>
      </c>
      <c r="R70" s="47">
        <f t="shared" si="9"/>
        <v>12.6</v>
      </c>
      <c r="S70" s="47">
        <f t="shared" si="9"/>
        <v>13.1</v>
      </c>
      <c r="T70" s="47">
        <f t="shared" si="9"/>
        <v>13.7</v>
      </c>
    </row>
    <row r="71" spans="9:20" s="8" customFormat="1" ht="32.25" customHeight="1" x14ac:dyDescent="0.25">
      <c r="I71" s="94" t="s">
        <v>19</v>
      </c>
      <c r="J71" s="94"/>
      <c r="K71" s="94"/>
      <c r="L71" s="94"/>
      <c r="M71" s="73"/>
      <c r="N71" s="45">
        <v>887</v>
      </c>
      <c r="O71" s="46" t="s">
        <v>53</v>
      </c>
      <c r="P71" s="50" t="s">
        <v>163</v>
      </c>
      <c r="Q71" s="51" t="s">
        <v>20</v>
      </c>
      <c r="R71" s="15">
        <v>12.6</v>
      </c>
      <c r="S71" s="15">
        <v>13.1</v>
      </c>
      <c r="T71" s="15">
        <v>13.7</v>
      </c>
    </row>
    <row r="72" spans="9:20" s="6" customFormat="1" ht="102" customHeight="1" x14ac:dyDescent="0.25">
      <c r="I72" s="110" t="s">
        <v>149</v>
      </c>
      <c r="J72" s="110"/>
      <c r="K72" s="110"/>
      <c r="L72" s="110"/>
      <c r="M72" s="48"/>
      <c r="N72" s="37">
        <v>887</v>
      </c>
      <c r="O72" s="38" t="s">
        <v>53</v>
      </c>
      <c r="P72" s="49" t="s">
        <v>164</v>
      </c>
      <c r="Q72" s="40"/>
      <c r="R72" s="41">
        <f t="shared" ref="R72:T73" si="10">R73</f>
        <v>6.3</v>
      </c>
      <c r="S72" s="41">
        <f t="shared" si="10"/>
        <v>6.6</v>
      </c>
      <c r="T72" s="41">
        <f t="shared" si="10"/>
        <v>6.9</v>
      </c>
    </row>
    <row r="73" spans="9:20" s="6" customFormat="1" ht="36.75" customHeight="1" x14ac:dyDescent="0.25">
      <c r="I73" s="94" t="s">
        <v>17</v>
      </c>
      <c r="J73" s="94"/>
      <c r="K73" s="94"/>
      <c r="L73" s="94"/>
      <c r="M73" s="48"/>
      <c r="N73" s="45">
        <v>887</v>
      </c>
      <c r="O73" s="46" t="s">
        <v>53</v>
      </c>
      <c r="P73" s="50" t="s">
        <v>164</v>
      </c>
      <c r="Q73" s="51" t="s">
        <v>18</v>
      </c>
      <c r="R73" s="47">
        <f t="shared" si="10"/>
        <v>6.3</v>
      </c>
      <c r="S73" s="47">
        <f t="shared" si="10"/>
        <v>6.6</v>
      </c>
      <c r="T73" s="47">
        <f t="shared" si="10"/>
        <v>6.9</v>
      </c>
    </row>
    <row r="74" spans="9:20" s="6" customFormat="1" ht="30.75" customHeight="1" x14ac:dyDescent="0.25">
      <c r="I74" s="94" t="s">
        <v>19</v>
      </c>
      <c r="J74" s="94"/>
      <c r="K74" s="94"/>
      <c r="L74" s="94"/>
      <c r="M74" s="48"/>
      <c r="N74" s="45">
        <v>887</v>
      </c>
      <c r="O74" s="46" t="s">
        <v>53</v>
      </c>
      <c r="P74" s="50" t="s">
        <v>164</v>
      </c>
      <c r="Q74" s="51" t="s">
        <v>20</v>
      </c>
      <c r="R74" s="15">
        <v>6.3</v>
      </c>
      <c r="S74" s="15">
        <v>6.6</v>
      </c>
      <c r="T74" s="15">
        <v>6.9</v>
      </c>
    </row>
    <row r="75" spans="9:20" s="6" customFormat="1" ht="150" customHeight="1" x14ac:dyDescent="0.25">
      <c r="I75" s="110" t="s">
        <v>141</v>
      </c>
      <c r="J75" s="110"/>
      <c r="K75" s="110"/>
      <c r="L75" s="110"/>
      <c r="M75" s="48"/>
      <c r="N75" s="37">
        <v>887</v>
      </c>
      <c r="O75" s="38" t="s">
        <v>53</v>
      </c>
      <c r="P75" s="49" t="s">
        <v>165</v>
      </c>
      <c r="Q75" s="40"/>
      <c r="R75" s="41">
        <f t="shared" ref="R75:T76" si="11">R76</f>
        <v>6.3</v>
      </c>
      <c r="S75" s="41">
        <f t="shared" si="11"/>
        <v>6.6</v>
      </c>
      <c r="T75" s="41">
        <f t="shared" si="11"/>
        <v>6.9</v>
      </c>
    </row>
    <row r="76" spans="9:20" s="6" customFormat="1" ht="30" customHeight="1" x14ac:dyDescent="0.25">
      <c r="I76" s="94" t="s">
        <v>17</v>
      </c>
      <c r="J76" s="94"/>
      <c r="K76" s="94"/>
      <c r="L76" s="94"/>
      <c r="M76" s="48"/>
      <c r="N76" s="45">
        <v>887</v>
      </c>
      <c r="O76" s="46" t="s">
        <v>53</v>
      </c>
      <c r="P76" s="50" t="s">
        <v>165</v>
      </c>
      <c r="Q76" s="51" t="s">
        <v>18</v>
      </c>
      <c r="R76" s="47">
        <f t="shared" si="11"/>
        <v>6.3</v>
      </c>
      <c r="S76" s="47">
        <f t="shared" si="11"/>
        <v>6.6</v>
      </c>
      <c r="T76" s="47">
        <f t="shared" si="11"/>
        <v>6.9</v>
      </c>
    </row>
    <row r="77" spans="9:20" s="6" customFormat="1" ht="30" customHeight="1" x14ac:dyDescent="0.25">
      <c r="I77" s="94" t="s">
        <v>19</v>
      </c>
      <c r="J77" s="94"/>
      <c r="K77" s="94"/>
      <c r="L77" s="94"/>
      <c r="M77" s="48"/>
      <c r="N77" s="45">
        <v>887</v>
      </c>
      <c r="O77" s="46" t="s">
        <v>53</v>
      </c>
      <c r="P77" s="50" t="s">
        <v>165</v>
      </c>
      <c r="Q77" s="51" t="s">
        <v>20</v>
      </c>
      <c r="R77" s="15">
        <v>6.3</v>
      </c>
      <c r="S77" s="15">
        <v>6.6</v>
      </c>
      <c r="T77" s="15">
        <v>6.9</v>
      </c>
    </row>
    <row r="78" spans="9:20" s="6" customFormat="1" ht="30.75" customHeight="1" x14ac:dyDescent="0.25">
      <c r="I78" s="110" t="s">
        <v>55</v>
      </c>
      <c r="J78" s="110"/>
      <c r="K78" s="110"/>
      <c r="L78" s="110"/>
      <c r="M78" s="44"/>
      <c r="N78" s="37">
        <v>887</v>
      </c>
      <c r="O78" s="38" t="s">
        <v>56</v>
      </c>
      <c r="P78" s="39"/>
      <c r="Q78" s="40"/>
      <c r="R78" s="41">
        <f>R79+R83</f>
        <v>23230.400000000001</v>
      </c>
      <c r="S78" s="41">
        <f>S79+S83</f>
        <v>21882.799999999999</v>
      </c>
      <c r="T78" s="41">
        <f>T79+T83</f>
        <v>12008.4</v>
      </c>
    </row>
    <row r="79" spans="9:20" s="8" customFormat="1" ht="22.5" customHeight="1" x14ac:dyDescent="0.25">
      <c r="I79" s="110" t="s">
        <v>57</v>
      </c>
      <c r="J79" s="110"/>
      <c r="K79" s="110"/>
      <c r="L79" s="110"/>
      <c r="M79" s="36"/>
      <c r="N79" s="37">
        <v>887</v>
      </c>
      <c r="O79" s="38" t="s">
        <v>58</v>
      </c>
      <c r="P79" s="39"/>
      <c r="Q79" s="40"/>
      <c r="R79" s="41">
        <f>R80</f>
        <v>105.4</v>
      </c>
      <c r="S79" s="41">
        <f t="shared" ref="S79:T81" si="12">S80</f>
        <v>109.8</v>
      </c>
      <c r="T79" s="41">
        <f t="shared" si="12"/>
        <v>114.3</v>
      </c>
    </row>
    <row r="80" spans="9:20" s="8" customFormat="1" ht="153.75" customHeight="1" x14ac:dyDescent="0.25">
      <c r="I80" s="96" t="s">
        <v>137</v>
      </c>
      <c r="J80" s="96"/>
      <c r="K80" s="96"/>
      <c r="L80" s="96"/>
      <c r="M80" s="96"/>
      <c r="N80" s="17">
        <v>887</v>
      </c>
      <c r="O80" s="19" t="s">
        <v>58</v>
      </c>
      <c r="P80" s="27" t="s">
        <v>59</v>
      </c>
      <c r="Q80" s="54"/>
      <c r="R80" s="41">
        <f>R81</f>
        <v>105.4</v>
      </c>
      <c r="S80" s="41">
        <f t="shared" si="12"/>
        <v>109.8</v>
      </c>
      <c r="T80" s="41">
        <f t="shared" si="12"/>
        <v>114.3</v>
      </c>
    </row>
    <row r="81" spans="9:21" s="6" customFormat="1" ht="35.25" customHeight="1" x14ac:dyDescent="0.25">
      <c r="I81" s="114" t="s">
        <v>17</v>
      </c>
      <c r="J81" s="114"/>
      <c r="K81" s="114"/>
      <c r="L81" s="114"/>
      <c r="M81" s="114"/>
      <c r="N81" s="20">
        <v>887</v>
      </c>
      <c r="O81" s="18" t="s">
        <v>58</v>
      </c>
      <c r="P81" s="22" t="s">
        <v>59</v>
      </c>
      <c r="Q81" s="16" t="s">
        <v>18</v>
      </c>
      <c r="R81" s="47">
        <f>R82</f>
        <v>105.4</v>
      </c>
      <c r="S81" s="47">
        <f t="shared" si="12"/>
        <v>109.8</v>
      </c>
      <c r="T81" s="47">
        <f t="shared" si="12"/>
        <v>114.3</v>
      </c>
    </row>
    <row r="82" spans="9:21" s="6" customFormat="1" ht="38.25" customHeight="1" x14ac:dyDescent="0.25">
      <c r="I82" s="107" t="s">
        <v>19</v>
      </c>
      <c r="J82" s="107"/>
      <c r="K82" s="107"/>
      <c r="L82" s="107"/>
      <c r="M82" s="56"/>
      <c r="N82" s="20">
        <v>887</v>
      </c>
      <c r="O82" s="18" t="s">
        <v>58</v>
      </c>
      <c r="P82" s="22" t="s">
        <v>59</v>
      </c>
      <c r="Q82" s="16" t="s">
        <v>20</v>
      </c>
      <c r="R82" s="47">
        <v>105.4</v>
      </c>
      <c r="S82" s="15">
        <v>109.8</v>
      </c>
      <c r="T82" s="15">
        <v>114.3</v>
      </c>
    </row>
    <row r="83" spans="9:21" s="6" customFormat="1" ht="34.5" customHeight="1" x14ac:dyDescent="0.25">
      <c r="I83" s="110" t="s">
        <v>60</v>
      </c>
      <c r="J83" s="110"/>
      <c r="K83" s="110"/>
      <c r="L83" s="110"/>
      <c r="M83" s="36"/>
      <c r="N83" s="37">
        <v>887</v>
      </c>
      <c r="O83" s="38" t="s">
        <v>61</v>
      </c>
      <c r="P83" s="39"/>
      <c r="Q83" s="40"/>
      <c r="R83" s="41">
        <f>R84</f>
        <v>23125</v>
      </c>
      <c r="S83" s="41">
        <f t="shared" ref="S83:T86" si="13">S84</f>
        <v>21773</v>
      </c>
      <c r="T83" s="41">
        <f t="shared" si="13"/>
        <v>11894.1</v>
      </c>
    </row>
    <row r="84" spans="9:21" s="6" customFormat="1" ht="27" customHeight="1" x14ac:dyDescent="0.25">
      <c r="I84" s="110" t="s">
        <v>62</v>
      </c>
      <c r="J84" s="110"/>
      <c r="K84" s="110"/>
      <c r="L84" s="110"/>
      <c r="M84" s="36"/>
      <c r="N84" s="37">
        <v>887</v>
      </c>
      <c r="O84" s="38" t="s">
        <v>61</v>
      </c>
      <c r="P84" s="39" t="s">
        <v>63</v>
      </c>
      <c r="Q84" s="40"/>
      <c r="R84" s="41">
        <f>R85</f>
        <v>23125</v>
      </c>
      <c r="S84" s="41">
        <f t="shared" si="13"/>
        <v>21773</v>
      </c>
      <c r="T84" s="41">
        <f t="shared" si="13"/>
        <v>11894.1</v>
      </c>
    </row>
    <row r="85" spans="9:21" s="6" customFormat="1" ht="82.5" customHeight="1" x14ac:dyDescent="0.25">
      <c r="I85" s="110" t="s">
        <v>64</v>
      </c>
      <c r="J85" s="110"/>
      <c r="K85" s="110"/>
      <c r="L85" s="110"/>
      <c r="M85" s="44"/>
      <c r="N85" s="45">
        <v>887</v>
      </c>
      <c r="O85" s="46" t="s">
        <v>61</v>
      </c>
      <c r="P85" s="24" t="s">
        <v>63</v>
      </c>
      <c r="Q85" s="23"/>
      <c r="R85" s="47">
        <f>R86</f>
        <v>23125</v>
      </c>
      <c r="S85" s="47">
        <f t="shared" si="13"/>
        <v>21773</v>
      </c>
      <c r="T85" s="47">
        <f t="shared" si="13"/>
        <v>11894.1</v>
      </c>
    </row>
    <row r="86" spans="9:21" s="6" customFormat="1" ht="28.5" customHeight="1" x14ac:dyDescent="0.25">
      <c r="I86" s="111" t="s">
        <v>17</v>
      </c>
      <c r="J86" s="111"/>
      <c r="K86" s="111"/>
      <c r="L86" s="111"/>
      <c r="M86" s="36"/>
      <c r="N86" s="45">
        <v>887</v>
      </c>
      <c r="O86" s="46" t="s">
        <v>61</v>
      </c>
      <c r="P86" s="24" t="s">
        <v>63</v>
      </c>
      <c r="Q86" s="23" t="s">
        <v>18</v>
      </c>
      <c r="R86" s="47">
        <f>R87</f>
        <v>23125</v>
      </c>
      <c r="S86" s="47">
        <f t="shared" si="13"/>
        <v>21773</v>
      </c>
      <c r="T86" s="47">
        <f t="shared" si="13"/>
        <v>11894.1</v>
      </c>
    </row>
    <row r="87" spans="9:21" s="6" customFormat="1" ht="30" customHeight="1" x14ac:dyDescent="0.25">
      <c r="I87" s="94" t="s">
        <v>19</v>
      </c>
      <c r="J87" s="94"/>
      <c r="K87" s="94"/>
      <c r="L87" s="94"/>
      <c r="M87" s="36"/>
      <c r="N87" s="45">
        <v>887</v>
      </c>
      <c r="O87" s="46" t="s">
        <v>61</v>
      </c>
      <c r="P87" s="24" t="s">
        <v>63</v>
      </c>
      <c r="Q87" s="23" t="s">
        <v>20</v>
      </c>
      <c r="R87" s="47">
        <v>23125</v>
      </c>
      <c r="S87" s="15">
        <v>21773</v>
      </c>
      <c r="T87" s="15">
        <v>11894.1</v>
      </c>
    </row>
    <row r="88" spans="9:21" s="6" customFormat="1" ht="29.25" customHeight="1" x14ac:dyDescent="0.25">
      <c r="I88" s="110" t="s">
        <v>65</v>
      </c>
      <c r="J88" s="110"/>
      <c r="K88" s="110"/>
      <c r="L88" s="110"/>
      <c r="M88" s="44"/>
      <c r="N88" s="37">
        <v>887</v>
      </c>
      <c r="O88" s="38" t="s">
        <v>66</v>
      </c>
      <c r="P88" s="39"/>
      <c r="Q88" s="40"/>
      <c r="R88" s="41">
        <f>R89</f>
        <v>22996.1</v>
      </c>
      <c r="S88" s="41">
        <f>S89</f>
        <v>19459.600000000002</v>
      </c>
      <c r="T88" s="41">
        <f>T89</f>
        <v>17606.099999999999</v>
      </c>
    </row>
    <row r="89" spans="9:21" s="6" customFormat="1" ht="30" customHeight="1" x14ac:dyDescent="0.25">
      <c r="I89" s="110" t="s">
        <v>67</v>
      </c>
      <c r="J89" s="110"/>
      <c r="K89" s="110"/>
      <c r="L89" s="110"/>
      <c r="M89" s="110"/>
      <c r="N89" s="37">
        <v>887</v>
      </c>
      <c r="O89" s="38" t="s">
        <v>68</v>
      </c>
      <c r="P89" s="39"/>
      <c r="Q89" s="43"/>
      <c r="R89" s="41">
        <f>R90+R93+R111+R114+R119+R122+R125+R128+R131+R136+R139+R142+R145</f>
        <v>22996.1</v>
      </c>
      <c r="S89" s="41">
        <f>S90+S93+S111+S114+S119+S122+S125+S128+S131+S136+S139+S142+S145</f>
        <v>19459.600000000002</v>
      </c>
      <c r="T89" s="41">
        <f>T90+T93+T111+T114+T119+T122+T125+T128+T131+T136+T139+T142+T145</f>
        <v>17606.099999999999</v>
      </c>
    </row>
    <row r="90" spans="9:21" s="6" customFormat="1" ht="194.25" customHeight="1" x14ac:dyDescent="0.25">
      <c r="I90" s="110" t="s">
        <v>69</v>
      </c>
      <c r="J90" s="110"/>
      <c r="K90" s="110"/>
      <c r="L90" s="110"/>
      <c r="M90" s="44"/>
      <c r="N90" s="45">
        <v>887</v>
      </c>
      <c r="O90" s="46" t="s">
        <v>68</v>
      </c>
      <c r="P90" s="24" t="s">
        <v>70</v>
      </c>
      <c r="Q90" s="23"/>
      <c r="R90" s="47">
        <f t="shared" ref="R90:T91" si="14">R91</f>
        <v>800</v>
      </c>
      <c r="S90" s="47">
        <f t="shared" si="14"/>
        <v>833.3</v>
      </c>
      <c r="T90" s="47">
        <f t="shared" si="14"/>
        <v>867.3</v>
      </c>
    </row>
    <row r="91" spans="9:21" s="8" customFormat="1" ht="27" customHeight="1" x14ac:dyDescent="0.25">
      <c r="I91" s="111" t="s">
        <v>17</v>
      </c>
      <c r="J91" s="111"/>
      <c r="K91" s="111"/>
      <c r="L91" s="111"/>
      <c r="M91" s="111"/>
      <c r="N91" s="45">
        <v>887</v>
      </c>
      <c r="O91" s="46" t="s">
        <v>68</v>
      </c>
      <c r="P91" s="24" t="s">
        <v>70</v>
      </c>
      <c r="Q91" s="23" t="s">
        <v>18</v>
      </c>
      <c r="R91" s="47">
        <f t="shared" si="14"/>
        <v>800</v>
      </c>
      <c r="S91" s="47">
        <f t="shared" si="14"/>
        <v>833.3</v>
      </c>
      <c r="T91" s="47">
        <f t="shared" si="14"/>
        <v>867.3</v>
      </c>
    </row>
    <row r="92" spans="9:21" s="8" customFormat="1" ht="28.5" customHeight="1" x14ac:dyDescent="0.25">
      <c r="I92" s="94" t="s">
        <v>19</v>
      </c>
      <c r="J92" s="94"/>
      <c r="K92" s="94"/>
      <c r="L92" s="94"/>
      <c r="M92" s="48"/>
      <c r="N92" s="45">
        <v>887</v>
      </c>
      <c r="O92" s="46" t="s">
        <v>68</v>
      </c>
      <c r="P92" s="24" t="s">
        <v>70</v>
      </c>
      <c r="Q92" s="23" t="s">
        <v>20</v>
      </c>
      <c r="R92" s="15">
        <v>800</v>
      </c>
      <c r="S92" s="15">
        <v>833.3</v>
      </c>
      <c r="T92" s="15">
        <v>867.3</v>
      </c>
    </row>
    <row r="93" spans="9:21" s="6" customFormat="1" ht="141" customHeight="1" x14ac:dyDescent="0.25">
      <c r="I93" s="110" t="s">
        <v>71</v>
      </c>
      <c r="J93" s="110"/>
      <c r="K93" s="110"/>
      <c r="L93" s="110"/>
      <c r="M93" s="44"/>
      <c r="N93" s="45">
        <v>887</v>
      </c>
      <c r="O93" s="46" t="s">
        <v>68</v>
      </c>
      <c r="P93" s="24" t="s">
        <v>72</v>
      </c>
      <c r="Q93" s="23"/>
      <c r="R93" s="13">
        <f t="shared" ref="R93:T94" si="15">R94</f>
        <v>103.9</v>
      </c>
      <c r="S93" s="13">
        <f t="shared" si="15"/>
        <v>108.2</v>
      </c>
      <c r="T93" s="13">
        <f t="shared" si="15"/>
        <v>112.6</v>
      </c>
    </row>
    <row r="94" spans="9:21" s="6" customFormat="1" ht="27" customHeight="1" x14ac:dyDescent="0.25">
      <c r="I94" s="111" t="s">
        <v>17</v>
      </c>
      <c r="J94" s="111"/>
      <c r="K94" s="111"/>
      <c r="L94" s="111"/>
      <c r="M94" s="111"/>
      <c r="N94" s="45">
        <v>887</v>
      </c>
      <c r="O94" s="46" t="s">
        <v>68</v>
      </c>
      <c r="P94" s="24" t="s">
        <v>72</v>
      </c>
      <c r="Q94" s="23" t="s">
        <v>18</v>
      </c>
      <c r="R94" s="13">
        <f t="shared" si="15"/>
        <v>103.9</v>
      </c>
      <c r="S94" s="13">
        <f t="shared" si="15"/>
        <v>108.2</v>
      </c>
      <c r="T94" s="13">
        <f t="shared" si="15"/>
        <v>112.6</v>
      </c>
    </row>
    <row r="95" spans="9:21" s="6" customFormat="1" ht="27.75" customHeight="1" x14ac:dyDescent="0.25">
      <c r="I95" s="94" t="s">
        <v>19</v>
      </c>
      <c r="J95" s="94"/>
      <c r="K95" s="94"/>
      <c r="L95" s="94"/>
      <c r="M95" s="48"/>
      <c r="N95" s="45">
        <v>887</v>
      </c>
      <c r="O95" s="46" t="s">
        <v>68</v>
      </c>
      <c r="P95" s="24" t="s">
        <v>72</v>
      </c>
      <c r="Q95" s="23" t="s">
        <v>20</v>
      </c>
      <c r="R95" s="15">
        <v>103.9</v>
      </c>
      <c r="S95" s="15">
        <v>108.2</v>
      </c>
      <c r="T95" s="15">
        <v>112.6</v>
      </c>
      <c r="U95" s="26"/>
    </row>
    <row r="96" spans="9:21" s="6" customFormat="1" ht="31.5" hidden="1" customHeight="1" x14ac:dyDescent="0.25">
      <c r="I96" s="113" t="s">
        <v>73</v>
      </c>
      <c r="J96" s="113"/>
      <c r="K96" s="113"/>
      <c r="L96" s="113"/>
      <c r="M96" s="113"/>
      <c r="N96" s="45">
        <v>887</v>
      </c>
      <c r="O96" s="46" t="s">
        <v>68</v>
      </c>
      <c r="P96" s="24" t="s">
        <v>74</v>
      </c>
      <c r="Q96" s="23"/>
      <c r="R96" s="13">
        <f>R97</f>
        <v>0</v>
      </c>
      <c r="S96" s="13"/>
      <c r="T96" s="13"/>
      <c r="U96" s="26"/>
    </row>
    <row r="97" spans="9:21" s="6" customFormat="1" ht="26.25" hidden="1" customHeight="1" x14ac:dyDescent="0.25">
      <c r="I97" s="111" t="s">
        <v>17</v>
      </c>
      <c r="J97" s="111"/>
      <c r="K97" s="111"/>
      <c r="L97" s="111"/>
      <c r="M97" s="44"/>
      <c r="N97" s="45">
        <v>887</v>
      </c>
      <c r="O97" s="46" t="s">
        <v>68</v>
      </c>
      <c r="P97" s="24" t="s">
        <v>74</v>
      </c>
      <c r="Q97" s="23" t="s">
        <v>18</v>
      </c>
      <c r="R97" s="13">
        <f>R98</f>
        <v>0</v>
      </c>
      <c r="S97" s="13"/>
      <c r="T97" s="13"/>
      <c r="U97" s="26"/>
    </row>
    <row r="98" spans="9:21" s="6" customFormat="1" ht="32.25" hidden="1" customHeight="1" x14ac:dyDescent="0.25">
      <c r="I98" s="94" t="s">
        <v>19</v>
      </c>
      <c r="J98" s="94"/>
      <c r="K98" s="94"/>
      <c r="L98" s="94"/>
      <c r="M98" s="44"/>
      <c r="N98" s="45">
        <v>887</v>
      </c>
      <c r="O98" s="46" t="s">
        <v>68</v>
      </c>
      <c r="P98" s="24" t="s">
        <v>74</v>
      </c>
      <c r="Q98" s="23" t="s">
        <v>20</v>
      </c>
      <c r="R98" s="13">
        <v>0</v>
      </c>
      <c r="S98" s="13"/>
      <c r="T98" s="13"/>
      <c r="U98" s="26"/>
    </row>
    <row r="99" spans="9:21" s="6" customFormat="1" ht="15" hidden="1" customHeight="1" x14ac:dyDescent="0.25">
      <c r="I99" s="113" t="s">
        <v>75</v>
      </c>
      <c r="J99" s="113"/>
      <c r="K99" s="113"/>
      <c r="L99" s="113"/>
      <c r="M99" s="44"/>
      <c r="N99" s="37">
        <v>887</v>
      </c>
      <c r="O99" s="46" t="s">
        <v>68</v>
      </c>
      <c r="P99" s="24" t="s">
        <v>76</v>
      </c>
      <c r="Q99" s="23"/>
      <c r="R99" s="13">
        <f>R100</f>
        <v>0</v>
      </c>
      <c r="S99" s="13"/>
      <c r="T99" s="13"/>
      <c r="U99" s="26"/>
    </row>
    <row r="100" spans="9:21" s="6" customFormat="1" ht="15" hidden="1" customHeight="1" x14ac:dyDescent="0.25">
      <c r="I100" s="111" t="s">
        <v>17</v>
      </c>
      <c r="J100" s="111"/>
      <c r="K100" s="111"/>
      <c r="L100" s="111"/>
      <c r="M100" s="111"/>
      <c r="N100" s="37">
        <v>887</v>
      </c>
      <c r="O100" s="46" t="s">
        <v>68</v>
      </c>
      <c r="P100" s="24" t="s">
        <v>76</v>
      </c>
      <c r="Q100" s="23" t="s">
        <v>18</v>
      </c>
      <c r="R100" s="13">
        <f>R101</f>
        <v>0</v>
      </c>
      <c r="S100" s="13"/>
      <c r="T100" s="13"/>
      <c r="U100" s="26"/>
    </row>
    <row r="101" spans="9:21" s="6" customFormat="1" ht="15" hidden="1" customHeight="1" x14ac:dyDescent="0.25">
      <c r="I101" s="94" t="s">
        <v>19</v>
      </c>
      <c r="J101" s="94"/>
      <c r="K101" s="94"/>
      <c r="L101" s="94"/>
      <c r="M101" s="48"/>
      <c r="N101" s="37">
        <v>887</v>
      </c>
      <c r="O101" s="46" t="s">
        <v>68</v>
      </c>
      <c r="P101" s="24" t="s">
        <v>76</v>
      </c>
      <c r="Q101" s="23" t="s">
        <v>20</v>
      </c>
      <c r="R101" s="13">
        <v>0</v>
      </c>
      <c r="S101" s="13"/>
      <c r="T101" s="13"/>
      <c r="U101" s="26"/>
    </row>
    <row r="102" spans="9:21" s="6" customFormat="1" ht="15" hidden="1" customHeight="1" x14ac:dyDescent="0.25">
      <c r="I102" s="113" t="s">
        <v>150</v>
      </c>
      <c r="J102" s="113"/>
      <c r="K102" s="113"/>
      <c r="L102" s="113"/>
      <c r="M102" s="44"/>
      <c r="N102" s="37">
        <v>887</v>
      </c>
      <c r="O102" s="46" t="s">
        <v>68</v>
      </c>
      <c r="P102" s="24" t="s">
        <v>77</v>
      </c>
      <c r="Q102" s="23"/>
      <c r="R102" s="13">
        <f>R103</f>
        <v>0</v>
      </c>
      <c r="S102" s="13"/>
      <c r="T102" s="13"/>
      <c r="U102" s="26"/>
    </row>
    <row r="103" spans="9:21" s="6" customFormat="1" ht="15" hidden="1" customHeight="1" x14ac:dyDescent="0.25">
      <c r="I103" s="111" t="s">
        <v>17</v>
      </c>
      <c r="J103" s="111"/>
      <c r="K103" s="111"/>
      <c r="L103" s="111"/>
      <c r="M103" s="111"/>
      <c r="N103" s="37">
        <v>887</v>
      </c>
      <c r="O103" s="46" t="s">
        <v>68</v>
      </c>
      <c r="P103" s="24" t="s">
        <v>77</v>
      </c>
      <c r="Q103" s="23" t="s">
        <v>18</v>
      </c>
      <c r="R103" s="13">
        <f>R104</f>
        <v>0</v>
      </c>
      <c r="S103" s="13"/>
      <c r="T103" s="13"/>
      <c r="U103" s="26"/>
    </row>
    <row r="104" spans="9:21" s="6" customFormat="1" ht="15" hidden="1" customHeight="1" x14ac:dyDescent="0.25">
      <c r="I104" s="94" t="s">
        <v>19</v>
      </c>
      <c r="J104" s="94"/>
      <c r="K104" s="94"/>
      <c r="L104" s="94"/>
      <c r="M104" s="48"/>
      <c r="N104" s="37">
        <v>887</v>
      </c>
      <c r="O104" s="46" t="s">
        <v>68</v>
      </c>
      <c r="P104" s="24" t="s">
        <v>77</v>
      </c>
      <c r="Q104" s="23" t="s">
        <v>20</v>
      </c>
      <c r="R104" s="13">
        <v>0</v>
      </c>
      <c r="S104" s="13"/>
      <c r="T104" s="13"/>
      <c r="U104" s="26"/>
    </row>
    <row r="105" spans="9:21" s="8" customFormat="1" ht="43.5" hidden="1" customHeight="1" x14ac:dyDescent="0.25">
      <c r="I105" s="110" t="s">
        <v>78</v>
      </c>
      <c r="J105" s="110"/>
      <c r="K105" s="110"/>
      <c r="L105" s="110"/>
      <c r="M105" s="44"/>
      <c r="N105" s="37">
        <v>887</v>
      </c>
      <c r="O105" s="38" t="s">
        <v>68</v>
      </c>
      <c r="P105" s="39" t="s">
        <v>79</v>
      </c>
      <c r="Q105" s="43"/>
      <c r="R105" s="14" t="e">
        <f>R106+R109+R111</f>
        <v>#REF!</v>
      </c>
      <c r="S105" s="14" t="e">
        <f>S106+S109+S111</f>
        <v>#REF!</v>
      </c>
      <c r="T105" s="14" t="e">
        <f>T106+T109+T111</f>
        <v>#REF!</v>
      </c>
      <c r="U105" s="25"/>
    </row>
    <row r="106" spans="9:21" s="8" customFormat="1" ht="57" hidden="1" customHeight="1" x14ac:dyDescent="0.25">
      <c r="I106" s="92" t="s">
        <v>83</v>
      </c>
      <c r="J106" s="92"/>
      <c r="K106" s="92"/>
      <c r="L106" s="92"/>
      <c r="M106" s="36"/>
      <c r="N106" s="45">
        <v>887</v>
      </c>
      <c r="O106" s="46" t="s">
        <v>68</v>
      </c>
      <c r="P106" s="24" t="s">
        <v>84</v>
      </c>
      <c r="Q106" s="23"/>
      <c r="R106" s="13">
        <f t="shared" ref="R106:T107" si="16">R107</f>
        <v>0</v>
      </c>
      <c r="S106" s="13">
        <f t="shared" si="16"/>
        <v>0</v>
      </c>
      <c r="T106" s="13">
        <f t="shared" si="16"/>
        <v>0</v>
      </c>
      <c r="U106" s="25"/>
    </row>
    <row r="107" spans="9:21" s="6" customFormat="1" ht="27" hidden="1" customHeight="1" x14ac:dyDescent="0.25">
      <c r="I107" s="111" t="s">
        <v>17</v>
      </c>
      <c r="J107" s="111"/>
      <c r="K107" s="111"/>
      <c r="L107" s="111"/>
      <c r="M107" s="36"/>
      <c r="N107" s="45">
        <v>887</v>
      </c>
      <c r="O107" s="46" t="s">
        <v>68</v>
      </c>
      <c r="P107" s="24" t="s">
        <v>84</v>
      </c>
      <c r="Q107" s="72" t="s">
        <v>18</v>
      </c>
      <c r="R107" s="13">
        <f t="shared" si="16"/>
        <v>0</v>
      </c>
      <c r="S107" s="13">
        <f t="shared" si="16"/>
        <v>0</v>
      </c>
      <c r="T107" s="13">
        <f t="shared" si="16"/>
        <v>0</v>
      </c>
      <c r="U107" s="26"/>
    </row>
    <row r="108" spans="9:21" s="6" customFormat="1" ht="27.75" hidden="1" customHeight="1" x14ac:dyDescent="0.25">
      <c r="I108" s="94" t="s">
        <v>19</v>
      </c>
      <c r="J108" s="94"/>
      <c r="K108" s="94"/>
      <c r="L108" s="94"/>
      <c r="M108" s="36"/>
      <c r="N108" s="45">
        <v>887</v>
      </c>
      <c r="O108" s="46" t="s">
        <v>68</v>
      </c>
      <c r="P108" s="24" t="s">
        <v>84</v>
      </c>
      <c r="Q108" s="72" t="s">
        <v>20</v>
      </c>
      <c r="R108" s="13">
        <v>0</v>
      </c>
      <c r="S108" s="13"/>
      <c r="T108" s="13"/>
      <c r="U108" s="26"/>
    </row>
    <row r="109" spans="9:21" s="6" customFormat="1" ht="42" hidden="1" customHeight="1" x14ac:dyDescent="0.25">
      <c r="I109" s="112" t="s">
        <v>143</v>
      </c>
      <c r="J109" s="112"/>
      <c r="K109" s="112"/>
      <c r="L109" s="112"/>
      <c r="M109" s="112"/>
      <c r="N109" s="74" t="s">
        <v>68</v>
      </c>
      <c r="O109" s="74" t="s">
        <v>80</v>
      </c>
      <c r="P109" s="24" t="s">
        <v>80</v>
      </c>
      <c r="Q109" s="23"/>
      <c r="R109" s="13" t="e">
        <f>#REF!</f>
        <v>#REF!</v>
      </c>
      <c r="S109" s="13" t="e">
        <f>#REF!</f>
        <v>#REF!</v>
      </c>
      <c r="T109" s="13" t="e">
        <f>#REF!</f>
        <v>#REF!</v>
      </c>
      <c r="U109" s="26"/>
    </row>
    <row r="110" spans="9:21" s="6" customFormat="1" ht="13.8" hidden="1" x14ac:dyDescent="0.25">
      <c r="I110" s="109" t="s">
        <v>19</v>
      </c>
      <c r="J110" s="109"/>
      <c r="K110" s="109"/>
      <c r="L110" s="109"/>
      <c r="M110" s="109"/>
      <c r="N110" s="74" t="s">
        <v>68</v>
      </c>
      <c r="O110" s="74" t="s">
        <v>80</v>
      </c>
      <c r="P110" s="24" t="s">
        <v>80</v>
      </c>
      <c r="Q110" s="23" t="s">
        <v>20</v>
      </c>
      <c r="R110" s="13"/>
      <c r="S110" s="13"/>
      <c r="T110" s="13"/>
      <c r="U110" s="26"/>
    </row>
    <row r="111" spans="9:21" s="6" customFormat="1" ht="48.75" customHeight="1" x14ac:dyDescent="0.25">
      <c r="I111" s="110" t="s">
        <v>81</v>
      </c>
      <c r="J111" s="110"/>
      <c r="K111" s="110"/>
      <c r="L111" s="110"/>
      <c r="M111" s="36"/>
      <c r="N111" s="45">
        <v>887</v>
      </c>
      <c r="O111" s="46" t="s">
        <v>68</v>
      </c>
      <c r="P111" s="24" t="s">
        <v>82</v>
      </c>
      <c r="Q111" s="23"/>
      <c r="R111" s="13">
        <f t="shared" ref="R111:T112" si="17">R112</f>
        <v>200</v>
      </c>
      <c r="S111" s="13">
        <f t="shared" si="17"/>
        <v>1543.6</v>
      </c>
      <c r="T111" s="13">
        <f t="shared" si="17"/>
        <v>0</v>
      </c>
      <c r="U111" s="26"/>
    </row>
    <row r="112" spans="9:21" s="6" customFormat="1" ht="24.75" customHeight="1" x14ac:dyDescent="0.25">
      <c r="I112" s="111" t="s">
        <v>17</v>
      </c>
      <c r="J112" s="111"/>
      <c r="K112" s="111"/>
      <c r="L112" s="111"/>
      <c r="M112" s="36"/>
      <c r="N112" s="45">
        <v>887</v>
      </c>
      <c r="O112" s="46" t="s">
        <v>68</v>
      </c>
      <c r="P112" s="24" t="s">
        <v>82</v>
      </c>
      <c r="Q112" s="23" t="s">
        <v>18</v>
      </c>
      <c r="R112" s="13">
        <f t="shared" si="17"/>
        <v>200</v>
      </c>
      <c r="S112" s="13">
        <f t="shared" si="17"/>
        <v>1543.6</v>
      </c>
      <c r="T112" s="13">
        <f t="shared" si="17"/>
        <v>0</v>
      </c>
      <c r="U112" s="26"/>
    </row>
    <row r="113" spans="9:21" s="6" customFormat="1" ht="29.25" customHeight="1" x14ac:dyDescent="0.25">
      <c r="I113" s="94" t="s">
        <v>19</v>
      </c>
      <c r="J113" s="94"/>
      <c r="K113" s="94"/>
      <c r="L113" s="94"/>
      <c r="M113" s="36"/>
      <c r="N113" s="45">
        <v>887</v>
      </c>
      <c r="O113" s="46" t="s">
        <v>68</v>
      </c>
      <c r="P113" s="24" t="s">
        <v>82</v>
      </c>
      <c r="Q113" s="23" t="s">
        <v>20</v>
      </c>
      <c r="R113" s="15">
        <v>200</v>
      </c>
      <c r="S113" s="15">
        <v>1543.6</v>
      </c>
      <c r="T113" s="15">
        <v>0</v>
      </c>
      <c r="U113" s="26"/>
    </row>
    <row r="114" spans="9:21" s="9" customFormat="1" ht="88.5" customHeight="1" x14ac:dyDescent="0.25">
      <c r="I114" s="110" t="s">
        <v>85</v>
      </c>
      <c r="J114" s="110"/>
      <c r="K114" s="110"/>
      <c r="L114" s="110"/>
      <c r="M114" s="48"/>
      <c r="N114" s="45">
        <v>887</v>
      </c>
      <c r="O114" s="46" t="s">
        <v>68</v>
      </c>
      <c r="P114" s="24" t="s">
        <v>86</v>
      </c>
      <c r="Q114" s="23"/>
      <c r="R114" s="13">
        <f>R115+R117</f>
        <v>9973.2999999999993</v>
      </c>
      <c r="S114" s="13">
        <f>S115</f>
        <v>10388.200000000001</v>
      </c>
      <c r="T114" s="13">
        <f>T115</f>
        <v>10812</v>
      </c>
    </row>
    <row r="115" spans="9:21" s="6" customFormat="1" ht="27" customHeight="1" x14ac:dyDescent="0.25">
      <c r="I115" s="111" t="s">
        <v>17</v>
      </c>
      <c r="J115" s="111"/>
      <c r="K115" s="111"/>
      <c r="L115" s="111"/>
      <c r="M115" s="48"/>
      <c r="N115" s="45">
        <v>887</v>
      </c>
      <c r="O115" s="46" t="s">
        <v>68</v>
      </c>
      <c r="P115" s="24" t="s">
        <v>86</v>
      </c>
      <c r="Q115" s="23" t="s">
        <v>18</v>
      </c>
      <c r="R115" s="13">
        <f>R116</f>
        <v>9973.2999999999993</v>
      </c>
      <c r="S115" s="13">
        <f>S116</f>
        <v>10388.200000000001</v>
      </c>
      <c r="T115" s="13">
        <f>T116</f>
        <v>10812</v>
      </c>
    </row>
    <row r="116" spans="9:21" s="6" customFormat="1" ht="28.5" customHeight="1" x14ac:dyDescent="0.25">
      <c r="I116" s="94" t="s">
        <v>19</v>
      </c>
      <c r="J116" s="94"/>
      <c r="K116" s="94"/>
      <c r="L116" s="94"/>
      <c r="M116" s="48"/>
      <c r="N116" s="45">
        <v>887</v>
      </c>
      <c r="O116" s="46" t="s">
        <v>68</v>
      </c>
      <c r="P116" s="24" t="s">
        <v>86</v>
      </c>
      <c r="Q116" s="23" t="s">
        <v>20</v>
      </c>
      <c r="R116" s="15">
        <v>9973.2999999999993</v>
      </c>
      <c r="S116" s="15">
        <v>10388.200000000001</v>
      </c>
      <c r="T116" s="15">
        <v>10812</v>
      </c>
      <c r="U116" s="26"/>
    </row>
    <row r="117" spans="9:21" s="6" customFormat="1" ht="21.75" customHeight="1" x14ac:dyDescent="0.25">
      <c r="I117" s="109" t="s">
        <v>32</v>
      </c>
      <c r="J117" s="109"/>
      <c r="K117" s="109"/>
      <c r="L117" s="109"/>
      <c r="M117" s="48"/>
      <c r="N117" s="45">
        <v>887</v>
      </c>
      <c r="O117" s="46" t="s">
        <v>68</v>
      </c>
      <c r="P117" s="24" t="s">
        <v>86</v>
      </c>
      <c r="Q117" s="23" t="s">
        <v>33</v>
      </c>
      <c r="R117" s="13">
        <f>R118</f>
        <v>0</v>
      </c>
      <c r="S117" s="13">
        <v>0</v>
      </c>
      <c r="T117" s="13">
        <v>0</v>
      </c>
      <c r="U117" s="26"/>
    </row>
    <row r="118" spans="9:21" s="6" customFormat="1" ht="23.25" customHeight="1" x14ac:dyDescent="0.25">
      <c r="I118" s="109" t="s">
        <v>26</v>
      </c>
      <c r="J118" s="109"/>
      <c r="K118" s="109"/>
      <c r="L118" s="109"/>
      <c r="M118" s="48"/>
      <c r="N118" s="45">
        <v>887</v>
      </c>
      <c r="O118" s="46" t="s">
        <v>68</v>
      </c>
      <c r="P118" s="24" t="s">
        <v>86</v>
      </c>
      <c r="Q118" s="23" t="s">
        <v>27</v>
      </c>
      <c r="R118" s="15"/>
      <c r="S118" s="15"/>
      <c r="T118" s="15"/>
      <c r="U118" s="28"/>
    </row>
    <row r="119" spans="9:21" s="6" customFormat="1" ht="95.25" customHeight="1" x14ac:dyDescent="0.25">
      <c r="I119" s="110" t="s">
        <v>147</v>
      </c>
      <c r="J119" s="110"/>
      <c r="K119" s="110"/>
      <c r="L119" s="110"/>
      <c r="M119" s="48"/>
      <c r="N119" s="45">
        <v>887</v>
      </c>
      <c r="O119" s="46" t="s">
        <v>68</v>
      </c>
      <c r="P119" s="24" t="s">
        <v>87</v>
      </c>
      <c r="Q119" s="23"/>
      <c r="R119" s="13">
        <f t="shared" ref="R119:T120" si="18">R120</f>
        <v>933.2</v>
      </c>
      <c r="S119" s="13">
        <f t="shared" si="18"/>
        <v>1972</v>
      </c>
      <c r="T119" s="13">
        <f t="shared" si="18"/>
        <v>1011.6</v>
      </c>
    </row>
    <row r="120" spans="9:21" s="8" customFormat="1" ht="27" customHeight="1" x14ac:dyDescent="0.25">
      <c r="I120" s="111" t="s">
        <v>17</v>
      </c>
      <c r="J120" s="111"/>
      <c r="K120" s="111"/>
      <c r="L120" s="111"/>
      <c r="M120" s="48"/>
      <c r="N120" s="45">
        <v>887</v>
      </c>
      <c r="O120" s="46" t="s">
        <v>68</v>
      </c>
      <c r="P120" s="24" t="s">
        <v>87</v>
      </c>
      <c r="Q120" s="23" t="s">
        <v>18</v>
      </c>
      <c r="R120" s="13">
        <f t="shared" si="18"/>
        <v>933.2</v>
      </c>
      <c r="S120" s="13">
        <f t="shared" si="18"/>
        <v>1972</v>
      </c>
      <c r="T120" s="13">
        <f t="shared" si="18"/>
        <v>1011.6</v>
      </c>
    </row>
    <row r="121" spans="9:21" s="6" customFormat="1" ht="28.5" customHeight="1" x14ac:dyDescent="0.25">
      <c r="I121" s="94" t="s">
        <v>19</v>
      </c>
      <c r="J121" s="94"/>
      <c r="K121" s="94"/>
      <c r="L121" s="94"/>
      <c r="M121" s="48"/>
      <c r="N121" s="45">
        <v>887</v>
      </c>
      <c r="O121" s="46" t="s">
        <v>68</v>
      </c>
      <c r="P121" s="24" t="s">
        <v>87</v>
      </c>
      <c r="Q121" s="23" t="s">
        <v>20</v>
      </c>
      <c r="R121" s="15">
        <v>933.2</v>
      </c>
      <c r="S121" s="15">
        <v>1972</v>
      </c>
      <c r="T121" s="15">
        <v>1011.6</v>
      </c>
    </row>
    <row r="122" spans="9:21" s="6" customFormat="1" ht="129.75" customHeight="1" x14ac:dyDescent="0.25">
      <c r="I122" s="96" t="s">
        <v>88</v>
      </c>
      <c r="J122" s="96"/>
      <c r="K122" s="96"/>
      <c r="L122" s="96"/>
      <c r="M122" s="21"/>
      <c r="N122" s="20">
        <v>887</v>
      </c>
      <c r="O122" s="18" t="s">
        <v>68</v>
      </c>
      <c r="P122" s="22" t="s">
        <v>89</v>
      </c>
      <c r="Q122" s="16"/>
      <c r="R122" s="13">
        <f t="shared" ref="R122:T123" si="19">R123</f>
        <v>765.3</v>
      </c>
      <c r="S122" s="13">
        <f t="shared" si="19"/>
        <v>163.30000000000001</v>
      </c>
      <c r="T122" s="13">
        <f t="shared" si="19"/>
        <v>170</v>
      </c>
    </row>
    <row r="123" spans="9:21" s="6" customFormat="1" ht="27.75" customHeight="1" x14ac:dyDescent="0.25">
      <c r="I123" s="97" t="s">
        <v>17</v>
      </c>
      <c r="J123" s="97"/>
      <c r="K123" s="97"/>
      <c r="L123" s="97"/>
      <c r="M123" s="21"/>
      <c r="N123" s="20">
        <v>887</v>
      </c>
      <c r="O123" s="18" t="s">
        <v>68</v>
      </c>
      <c r="P123" s="22" t="s">
        <v>89</v>
      </c>
      <c r="Q123" s="16" t="s">
        <v>18</v>
      </c>
      <c r="R123" s="13">
        <f t="shared" si="19"/>
        <v>765.3</v>
      </c>
      <c r="S123" s="13">
        <f t="shared" si="19"/>
        <v>163.30000000000001</v>
      </c>
      <c r="T123" s="13">
        <f t="shared" si="19"/>
        <v>170</v>
      </c>
    </row>
    <row r="124" spans="9:21" s="6" customFormat="1" ht="29.25" customHeight="1" x14ac:dyDescent="0.25">
      <c r="I124" s="107" t="s">
        <v>19</v>
      </c>
      <c r="J124" s="107"/>
      <c r="K124" s="107"/>
      <c r="L124" s="107"/>
      <c r="M124" s="21"/>
      <c r="N124" s="20">
        <v>887</v>
      </c>
      <c r="O124" s="18" t="s">
        <v>68</v>
      </c>
      <c r="P124" s="22" t="s">
        <v>89</v>
      </c>
      <c r="Q124" s="16" t="s">
        <v>20</v>
      </c>
      <c r="R124" s="13">
        <v>765.3</v>
      </c>
      <c r="S124" s="13">
        <v>163.30000000000001</v>
      </c>
      <c r="T124" s="13">
        <v>170</v>
      </c>
    </row>
    <row r="125" spans="9:21" s="9" customFormat="1" ht="66.75" customHeight="1" x14ac:dyDescent="0.25">
      <c r="I125" s="96" t="s">
        <v>90</v>
      </c>
      <c r="J125" s="96"/>
      <c r="K125" s="96"/>
      <c r="L125" s="96"/>
      <c r="M125" s="21"/>
      <c r="N125" s="20">
        <v>887</v>
      </c>
      <c r="O125" s="18" t="s">
        <v>68</v>
      </c>
      <c r="P125" s="22" t="s">
        <v>91</v>
      </c>
      <c r="Q125" s="16"/>
      <c r="R125" s="13">
        <f t="shared" ref="R125:T126" si="20">R126</f>
        <v>6422.4</v>
      </c>
      <c r="S125" s="13">
        <f t="shared" si="20"/>
        <v>495</v>
      </c>
      <c r="T125" s="13">
        <f t="shared" si="20"/>
        <v>515.20000000000005</v>
      </c>
    </row>
    <row r="126" spans="9:21" s="9" customFormat="1" ht="27" customHeight="1" x14ac:dyDescent="0.25">
      <c r="I126" s="97" t="s">
        <v>17</v>
      </c>
      <c r="J126" s="97"/>
      <c r="K126" s="97"/>
      <c r="L126" s="97"/>
      <c r="M126" s="97"/>
      <c r="N126" s="20">
        <v>887</v>
      </c>
      <c r="O126" s="18" t="s">
        <v>68</v>
      </c>
      <c r="P126" s="22" t="s">
        <v>91</v>
      </c>
      <c r="Q126" s="16" t="s">
        <v>18</v>
      </c>
      <c r="R126" s="13">
        <f t="shared" si="20"/>
        <v>6422.4</v>
      </c>
      <c r="S126" s="13">
        <f t="shared" si="20"/>
        <v>495</v>
      </c>
      <c r="T126" s="13">
        <f t="shared" si="20"/>
        <v>515.20000000000005</v>
      </c>
    </row>
    <row r="127" spans="9:21" s="9" customFormat="1" ht="25.5" customHeight="1" x14ac:dyDescent="0.25">
      <c r="I127" s="107" t="s">
        <v>19</v>
      </c>
      <c r="J127" s="107"/>
      <c r="K127" s="107"/>
      <c r="L127" s="107"/>
      <c r="M127" s="21"/>
      <c r="N127" s="20">
        <v>887</v>
      </c>
      <c r="O127" s="18" t="s">
        <v>68</v>
      </c>
      <c r="P127" s="22" t="s">
        <v>91</v>
      </c>
      <c r="Q127" s="16" t="s">
        <v>20</v>
      </c>
      <c r="R127" s="15">
        <v>6422.4</v>
      </c>
      <c r="S127" s="15">
        <v>495</v>
      </c>
      <c r="T127" s="15">
        <v>515.20000000000005</v>
      </c>
    </row>
    <row r="128" spans="9:21" s="8" customFormat="1" ht="81" customHeight="1" x14ac:dyDescent="0.25">
      <c r="I128" s="96" t="s">
        <v>92</v>
      </c>
      <c r="J128" s="96"/>
      <c r="K128" s="96"/>
      <c r="L128" s="96"/>
      <c r="M128" s="96"/>
      <c r="N128" s="20">
        <v>887</v>
      </c>
      <c r="O128" s="18" t="s">
        <v>68</v>
      </c>
      <c r="P128" s="22" t="s">
        <v>93</v>
      </c>
      <c r="Q128" s="16"/>
      <c r="R128" s="13">
        <f t="shared" ref="R128:T129" si="21">R129</f>
        <v>3331</v>
      </c>
      <c r="S128" s="13">
        <f t="shared" si="21"/>
        <v>3469.6</v>
      </c>
      <c r="T128" s="13">
        <f t="shared" si="21"/>
        <v>3611.1</v>
      </c>
    </row>
    <row r="129" spans="9:21" s="8" customFormat="1" ht="24.75" customHeight="1" x14ac:dyDescent="0.25">
      <c r="I129" s="97" t="s">
        <v>17</v>
      </c>
      <c r="J129" s="97"/>
      <c r="K129" s="97"/>
      <c r="L129" s="97"/>
      <c r="M129" s="21"/>
      <c r="N129" s="20">
        <v>887</v>
      </c>
      <c r="O129" s="18" t="s">
        <v>68</v>
      </c>
      <c r="P129" s="22" t="s">
        <v>93</v>
      </c>
      <c r="Q129" s="16" t="s">
        <v>18</v>
      </c>
      <c r="R129" s="13">
        <f t="shared" si="21"/>
        <v>3331</v>
      </c>
      <c r="S129" s="13">
        <f t="shared" si="21"/>
        <v>3469.6</v>
      </c>
      <c r="T129" s="13">
        <f t="shared" si="21"/>
        <v>3611.1</v>
      </c>
    </row>
    <row r="130" spans="9:21" s="8" customFormat="1" ht="24" customHeight="1" x14ac:dyDescent="0.25">
      <c r="I130" s="107" t="s">
        <v>19</v>
      </c>
      <c r="J130" s="107"/>
      <c r="K130" s="107"/>
      <c r="L130" s="107"/>
      <c r="M130" s="21"/>
      <c r="N130" s="20">
        <v>887</v>
      </c>
      <c r="O130" s="18" t="s">
        <v>68</v>
      </c>
      <c r="P130" s="22" t="s">
        <v>93</v>
      </c>
      <c r="Q130" s="16" t="s">
        <v>20</v>
      </c>
      <c r="R130" s="15">
        <v>3331</v>
      </c>
      <c r="S130" s="15">
        <v>3469.6</v>
      </c>
      <c r="T130" s="15">
        <v>3611.1</v>
      </c>
    </row>
    <row r="131" spans="9:21" s="8" customFormat="1" ht="42" customHeight="1" x14ac:dyDescent="0.25">
      <c r="I131" s="96" t="s">
        <v>142</v>
      </c>
      <c r="J131" s="96"/>
      <c r="K131" s="96"/>
      <c r="L131" s="96"/>
      <c r="M131" s="96"/>
      <c r="N131" s="20">
        <v>887</v>
      </c>
      <c r="O131" s="18" t="s">
        <v>68</v>
      </c>
      <c r="P131" s="22" t="s">
        <v>138</v>
      </c>
      <c r="Q131" s="16"/>
      <c r="R131" s="13">
        <f>R132+R134</f>
        <v>467</v>
      </c>
      <c r="S131" s="13">
        <f>S132</f>
        <v>486.4</v>
      </c>
      <c r="T131" s="13">
        <f>T132</f>
        <v>506.3</v>
      </c>
    </row>
    <row r="132" spans="9:21" s="8" customFormat="1" ht="27" customHeight="1" x14ac:dyDescent="0.25">
      <c r="I132" s="97" t="s">
        <v>17</v>
      </c>
      <c r="J132" s="97"/>
      <c r="K132" s="97"/>
      <c r="L132" s="97"/>
      <c r="M132" s="21"/>
      <c r="N132" s="20">
        <v>887</v>
      </c>
      <c r="O132" s="18" t="s">
        <v>68</v>
      </c>
      <c r="P132" s="22" t="s">
        <v>138</v>
      </c>
      <c r="Q132" s="16" t="s">
        <v>18</v>
      </c>
      <c r="R132" s="13">
        <f>R133</f>
        <v>467</v>
      </c>
      <c r="S132" s="13">
        <f>S133</f>
        <v>486.4</v>
      </c>
      <c r="T132" s="13">
        <f>T133</f>
        <v>506.3</v>
      </c>
    </row>
    <row r="133" spans="9:21" s="8" customFormat="1" ht="33" customHeight="1" x14ac:dyDescent="0.25">
      <c r="I133" s="107" t="s">
        <v>19</v>
      </c>
      <c r="J133" s="107"/>
      <c r="K133" s="107"/>
      <c r="L133" s="107"/>
      <c r="M133" s="21"/>
      <c r="N133" s="20">
        <v>887</v>
      </c>
      <c r="O133" s="18" t="s">
        <v>68</v>
      </c>
      <c r="P133" s="22" t="s">
        <v>138</v>
      </c>
      <c r="Q133" s="16" t="s">
        <v>20</v>
      </c>
      <c r="R133" s="15">
        <v>467</v>
      </c>
      <c r="S133" s="15">
        <v>486.4</v>
      </c>
      <c r="T133" s="15">
        <v>506.3</v>
      </c>
      <c r="U133" s="28"/>
    </row>
    <row r="134" spans="9:21" s="8" customFormat="1" ht="23.25" customHeight="1" x14ac:dyDescent="0.25">
      <c r="I134" s="109" t="s">
        <v>32</v>
      </c>
      <c r="J134" s="109"/>
      <c r="K134" s="109"/>
      <c r="L134" s="109"/>
      <c r="M134" s="21"/>
      <c r="N134" s="20">
        <v>887</v>
      </c>
      <c r="O134" s="18" t="s">
        <v>68</v>
      </c>
      <c r="P134" s="22" t="s">
        <v>138</v>
      </c>
      <c r="Q134" s="16" t="s">
        <v>33</v>
      </c>
      <c r="R134" s="13">
        <f>R135</f>
        <v>0</v>
      </c>
      <c r="S134" s="13">
        <v>0</v>
      </c>
      <c r="T134" s="13">
        <v>0</v>
      </c>
      <c r="U134" s="26"/>
    </row>
    <row r="135" spans="9:21" s="8" customFormat="1" ht="20.25" customHeight="1" x14ac:dyDescent="0.25">
      <c r="I135" s="109" t="s">
        <v>26</v>
      </c>
      <c r="J135" s="109"/>
      <c r="K135" s="109"/>
      <c r="L135" s="109"/>
      <c r="M135" s="21"/>
      <c r="N135" s="20">
        <v>887</v>
      </c>
      <c r="O135" s="18" t="s">
        <v>68</v>
      </c>
      <c r="P135" s="22" t="s">
        <v>138</v>
      </c>
      <c r="Q135" s="16" t="s">
        <v>27</v>
      </c>
      <c r="R135" s="15">
        <v>0</v>
      </c>
      <c r="S135" s="15">
        <v>0</v>
      </c>
      <c r="T135" s="15">
        <v>0</v>
      </c>
      <c r="U135" s="26"/>
    </row>
    <row r="136" spans="9:21" s="8" customFormat="1" ht="15" hidden="1" customHeight="1" x14ac:dyDescent="0.25">
      <c r="I136" s="108" t="s">
        <v>177</v>
      </c>
      <c r="J136" s="108"/>
      <c r="K136" s="108"/>
      <c r="L136" s="108"/>
      <c r="M136" s="21"/>
      <c r="N136" s="17">
        <v>887</v>
      </c>
      <c r="O136" s="19" t="s">
        <v>68</v>
      </c>
      <c r="P136" s="27" t="s">
        <v>173</v>
      </c>
      <c r="Q136" s="16"/>
      <c r="R136" s="13">
        <f t="shared" ref="R136:T137" si="22">R137</f>
        <v>0</v>
      </c>
      <c r="S136" s="13">
        <f t="shared" si="22"/>
        <v>0</v>
      </c>
      <c r="T136" s="13">
        <f t="shared" si="22"/>
        <v>0</v>
      </c>
    </row>
    <row r="137" spans="9:21" s="8" customFormat="1" ht="15" hidden="1" customHeight="1" x14ac:dyDescent="0.25">
      <c r="I137" s="107" t="s">
        <v>17</v>
      </c>
      <c r="J137" s="107"/>
      <c r="K137" s="107"/>
      <c r="L137" s="107"/>
      <c r="M137" s="21"/>
      <c r="N137" s="20">
        <v>887</v>
      </c>
      <c r="O137" s="18" t="s">
        <v>68</v>
      </c>
      <c r="P137" s="22" t="s">
        <v>173</v>
      </c>
      <c r="Q137" s="16" t="s">
        <v>18</v>
      </c>
      <c r="R137" s="13">
        <f t="shared" si="22"/>
        <v>0</v>
      </c>
      <c r="S137" s="13">
        <f t="shared" si="22"/>
        <v>0</v>
      </c>
      <c r="T137" s="13">
        <f t="shared" si="22"/>
        <v>0</v>
      </c>
    </row>
    <row r="138" spans="9:21" s="8" customFormat="1" ht="15" hidden="1" customHeight="1" x14ac:dyDescent="0.25">
      <c r="I138" s="107" t="s">
        <v>157</v>
      </c>
      <c r="J138" s="107"/>
      <c r="K138" s="107"/>
      <c r="L138" s="107"/>
      <c r="M138" s="21"/>
      <c r="N138" s="20">
        <v>887</v>
      </c>
      <c r="O138" s="18" t="s">
        <v>68</v>
      </c>
      <c r="P138" s="22" t="s">
        <v>180</v>
      </c>
      <c r="Q138" s="16" t="s">
        <v>20</v>
      </c>
      <c r="R138" s="13"/>
      <c r="S138" s="13"/>
      <c r="T138" s="13"/>
    </row>
    <row r="139" spans="9:21" s="8" customFormat="1" ht="15" hidden="1" customHeight="1" x14ac:dyDescent="0.25">
      <c r="I139" s="108" t="s">
        <v>178</v>
      </c>
      <c r="J139" s="108"/>
      <c r="K139" s="108"/>
      <c r="L139" s="108"/>
      <c r="M139" s="21"/>
      <c r="N139" s="17">
        <v>887</v>
      </c>
      <c r="O139" s="19" t="s">
        <v>68</v>
      </c>
      <c r="P139" s="27" t="s">
        <v>172</v>
      </c>
      <c r="Q139" s="16"/>
      <c r="R139" s="13">
        <f t="shared" ref="R139:T140" si="23">R140</f>
        <v>0</v>
      </c>
      <c r="S139" s="13">
        <f t="shared" si="23"/>
        <v>0</v>
      </c>
      <c r="T139" s="13">
        <f t="shared" si="23"/>
        <v>0</v>
      </c>
      <c r="U139" s="6"/>
    </row>
    <row r="140" spans="9:21" s="8" customFormat="1" ht="15" hidden="1" customHeight="1" x14ac:dyDescent="0.25">
      <c r="I140" s="107" t="s">
        <v>17</v>
      </c>
      <c r="J140" s="107"/>
      <c r="K140" s="107"/>
      <c r="L140" s="107"/>
      <c r="M140" s="21"/>
      <c r="N140" s="20">
        <v>887</v>
      </c>
      <c r="O140" s="18" t="s">
        <v>68</v>
      </c>
      <c r="P140" s="22" t="s">
        <v>172</v>
      </c>
      <c r="Q140" s="16" t="s">
        <v>18</v>
      </c>
      <c r="R140" s="13">
        <f t="shared" si="23"/>
        <v>0</v>
      </c>
      <c r="S140" s="13">
        <f t="shared" si="23"/>
        <v>0</v>
      </c>
      <c r="T140" s="13">
        <f t="shared" si="23"/>
        <v>0</v>
      </c>
      <c r="U140" s="6"/>
    </row>
    <row r="141" spans="9:21" s="8" customFormat="1" ht="15" hidden="1" customHeight="1" x14ac:dyDescent="0.25">
      <c r="I141" s="107" t="s">
        <v>157</v>
      </c>
      <c r="J141" s="107"/>
      <c r="K141" s="107"/>
      <c r="L141" s="107"/>
      <c r="M141" s="21"/>
      <c r="N141" s="20">
        <v>887</v>
      </c>
      <c r="O141" s="18" t="s">
        <v>68</v>
      </c>
      <c r="P141" s="22" t="s">
        <v>172</v>
      </c>
      <c r="Q141" s="16" t="s">
        <v>20</v>
      </c>
      <c r="R141" s="13"/>
      <c r="S141" s="13"/>
      <c r="T141" s="13"/>
      <c r="U141" s="6"/>
    </row>
    <row r="142" spans="9:21" s="8" customFormat="1" ht="15" hidden="1" customHeight="1" x14ac:dyDescent="0.25">
      <c r="I142" s="108" t="s">
        <v>182</v>
      </c>
      <c r="J142" s="108"/>
      <c r="K142" s="108"/>
      <c r="L142" s="108"/>
      <c r="M142" s="21"/>
      <c r="N142" s="17">
        <v>887</v>
      </c>
      <c r="O142" s="19" t="s">
        <v>68</v>
      </c>
      <c r="P142" s="27" t="s">
        <v>175</v>
      </c>
      <c r="Q142" s="16"/>
      <c r="R142" s="13">
        <f t="shared" ref="R142:T143" si="24">R143</f>
        <v>0</v>
      </c>
      <c r="S142" s="13">
        <f t="shared" si="24"/>
        <v>0</v>
      </c>
      <c r="T142" s="13">
        <f t="shared" si="24"/>
        <v>0</v>
      </c>
      <c r="U142" s="6"/>
    </row>
    <row r="143" spans="9:21" s="8" customFormat="1" ht="15" hidden="1" customHeight="1" x14ac:dyDescent="0.25">
      <c r="I143" s="107" t="s">
        <v>17</v>
      </c>
      <c r="J143" s="107"/>
      <c r="K143" s="107"/>
      <c r="L143" s="107"/>
      <c r="M143" s="21"/>
      <c r="N143" s="20">
        <v>887</v>
      </c>
      <c r="O143" s="18" t="s">
        <v>68</v>
      </c>
      <c r="P143" s="22" t="s">
        <v>179</v>
      </c>
      <c r="Q143" s="16" t="s">
        <v>20</v>
      </c>
      <c r="R143" s="13">
        <f t="shared" si="24"/>
        <v>0</v>
      </c>
      <c r="S143" s="13">
        <f t="shared" si="24"/>
        <v>0</v>
      </c>
      <c r="T143" s="13">
        <f t="shared" si="24"/>
        <v>0</v>
      </c>
      <c r="U143" s="6"/>
    </row>
    <row r="144" spans="9:21" s="8" customFormat="1" ht="15" hidden="1" customHeight="1" x14ac:dyDescent="0.25">
      <c r="I144" s="107" t="s">
        <v>157</v>
      </c>
      <c r="J144" s="107"/>
      <c r="K144" s="107"/>
      <c r="L144" s="107"/>
      <c r="M144" s="21"/>
      <c r="N144" s="20">
        <v>887</v>
      </c>
      <c r="O144" s="18" t="s">
        <v>68</v>
      </c>
      <c r="P144" s="22" t="s">
        <v>175</v>
      </c>
      <c r="Q144" s="16" t="s">
        <v>158</v>
      </c>
      <c r="R144" s="13"/>
      <c r="S144" s="13"/>
      <c r="T144" s="13"/>
      <c r="U144" s="6"/>
    </row>
    <row r="145" spans="9:21" s="8" customFormat="1" ht="13.8" hidden="1" x14ac:dyDescent="0.25">
      <c r="I145" s="108" t="s">
        <v>181</v>
      </c>
      <c r="J145" s="108"/>
      <c r="K145" s="108"/>
      <c r="L145" s="108"/>
      <c r="M145" s="21"/>
      <c r="N145" s="17">
        <v>887</v>
      </c>
      <c r="O145" s="19" t="s">
        <v>68</v>
      </c>
      <c r="P145" s="27" t="s">
        <v>174</v>
      </c>
      <c r="Q145" s="16"/>
      <c r="R145" s="13">
        <f t="shared" ref="R145:T146" si="25">R146</f>
        <v>0</v>
      </c>
      <c r="S145" s="13">
        <f t="shared" si="25"/>
        <v>0</v>
      </c>
      <c r="T145" s="13">
        <f t="shared" si="25"/>
        <v>0</v>
      </c>
      <c r="U145" s="6" t="s">
        <v>176</v>
      </c>
    </row>
    <row r="146" spans="9:21" s="8" customFormat="1" ht="13.8" hidden="1" x14ac:dyDescent="0.25">
      <c r="I146" s="107" t="s">
        <v>17</v>
      </c>
      <c r="J146" s="107"/>
      <c r="K146" s="107"/>
      <c r="L146" s="107"/>
      <c r="M146" s="21"/>
      <c r="N146" s="20">
        <v>887</v>
      </c>
      <c r="O146" s="18" t="s">
        <v>68</v>
      </c>
      <c r="P146" s="22" t="s">
        <v>174</v>
      </c>
      <c r="Q146" s="16"/>
      <c r="R146" s="13">
        <f t="shared" si="25"/>
        <v>0</v>
      </c>
      <c r="S146" s="13">
        <f t="shared" si="25"/>
        <v>0</v>
      </c>
      <c r="T146" s="13">
        <f t="shared" si="25"/>
        <v>0</v>
      </c>
      <c r="U146" s="6"/>
    </row>
    <row r="147" spans="9:21" s="8" customFormat="1" ht="13.8" hidden="1" x14ac:dyDescent="0.25">
      <c r="I147" s="107" t="s">
        <v>157</v>
      </c>
      <c r="J147" s="107"/>
      <c r="K147" s="107"/>
      <c r="L147" s="107"/>
      <c r="M147" s="21"/>
      <c r="N147" s="20">
        <v>887</v>
      </c>
      <c r="O147" s="18" t="s">
        <v>68</v>
      </c>
      <c r="P147" s="22" t="s">
        <v>174</v>
      </c>
      <c r="Q147" s="16"/>
      <c r="R147" s="13"/>
      <c r="S147" s="13"/>
      <c r="T147" s="13"/>
    </row>
    <row r="148" spans="9:21" s="6" customFormat="1" ht="24" customHeight="1" x14ac:dyDescent="0.25">
      <c r="I148" s="95" t="s">
        <v>94</v>
      </c>
      <c r="J148" s="95"/>
      <c r="K148" s="95"/>
      <c r="L148" s="95"/>
      <c r="M148" s="52"/>
      <c r="N148" s="17">
        <v>887</v>
      </c>
      <c r="O148" s="19" t="s">
        <v>95</v>
      </c>
      <c r="P148" s="27"/>
      <c r="Q148" s="54"/>
      <c r="R148" s="14">
        <f>R149+R153+R161</f>
        <v>7312.4000000000015</v>
      </c>
      <c r="S148" s="14">
        <f>S149+S153+S161</f>
        <v>7616.4000000000005</v>
      </c>
      <c r="T148" s="14">
        <f>T149+T153+T161</f>
        <v>7927.5</v>
      </c>
    </row>
    <row r="149" spans="9:21" s="6" customFormat="1" ht="33" customHeight="1" x14ac:dyDescent="0.25">
      <c r="I149" s="95" t="s">
        <v>96</v>
      </c>
      <c r="J149" s="95"/>
      <c r="K149" s="95"/>
      <c r="L149" s="95"/>
      <c r="M149" s="95"/>
      <c r="N149" s="17">
        <v>887</v>
      </c>
      <c r="O149" s="19" t="s">
        <v>97</v>
      </c>
      <c r="P149" s="27"/>
      <c r="Q149" s="54"/>
      <c r="R149" s="14">
        <f>R151</f>
        <v>129.80000000000001</v>
      </c>
      <c r="S149" s="14">
        <f>S151</f>
        <v>135.19999999999999</v>
      </c>
      <c r="T149" s="14">
        <f>T151</f>
        <v>140.69999999999999</v>
      </c>
    </row>
    <row r="150" spans="9:21" s="6" customFormat="1" ht="183" customHeight="1" x14ac:dyDescent="0.25">
      <c r="I150" s="96" t="s">
        <v>98</v>
      </c>
      <c r="J150" s="96"/>
      <c r="K150" s="96"/>
      <c r="L150" s="96"/>
      <c r="M150" s="53"/>
      <c r="N150" s="17">
        <v>887</v>
      </c>
      <c r="O150" s="19" t="s">
        <v>97</v>
      </c>
      <c r="P150" s="27" t="s">
        <v>99</v>
      </c>
      <c r="Q150" s="54"/>
      <c r="R150" s="14">
        <f>R149</f>
        <v>129.80000000000001</v>
      </c>
      <c r="S150" s="14">
        <f>S149</f>
        <v>135.19999999999999</v>
      </c>
      <c r="T150" s="14">
        <f>T149</f>
        <v>140.69999999999999</v>
      </c>
    </row>
    <row r="151" spans="9:21" s="6" customFormat="1" ht="27" customHeight="1" x14ac:dyDescent="0.25">
      <c r="I151" s="97" t="s">
        <v>17</v>
      </c>
      <c r="J151" s="97"/>
      <c r="K151" s="97"/>
      <c r="L151" s="97"/>
      <c r="M151" s="52"/>
      <c r="N151" s="20">
        <v>887</v>
      </c>
      <c r="O151" s="18" t="s">
        <v>97</v>
      </c>
      <c r="P151" s="22" t="s">
        <v>99</v>
      </c>
      <c r="Q151" s="16" t="s">
        <v>18</v>
      </c>
      <c r="R151" s="47">
        <f>R152</f>
        <v>129.80000000000001</v>
      </c>
      <c r="S151" s="47">
        <f>S152</f>
        <v>135.19999999999999</v>
      </c>
      <c r="T151" s="47">
        <f>T152</f>
        <v>140.69999999999999</v>
      </c>
    </row>
    <row r="152" spans="9:21" s="6" customFormat="1" ht="33.75" customHeight="1" x14ac:dyDescent="0.25">
      <c r="I152" s="107" t="s">
        <v>19</v>
      </c>
      <c r="J152" s="107"/>
      <c r="K152" s="107"/>
      <c r="L152" s="107"/>
      <c r="M152" s="52"/>
      <c r="N152" s="20">
        <v>887</v>
      </c>
      <c r="O152" s="18" t="s">
        <v>97</v>
      </c>
      <c r="P152" s="22" t="s">
        <v>99</v>
      </c>
      <c r="Q152" s="16" t="s">
        <v>20</v>
      </c>
      <c r="R152" s="47">
        <v>129.80000000000001</v>
      </c>
      <c r="S152" s="15">
        <v>135.19999999999999</v>
      </c>
      <c r="T152" s="15">
        <v>140.69999999999999</v>
      </c>
    </row>
    <row r="153" spans="9:21" s="6" customFormat="1" ht="21.75" customHeight="1" x14ac:dyDescent="0.25">
      <c r="I153" s="95" t="s">
        <v>168</v>
      </c>
      <c r="J153" s="95"/>
      <c r="K153" s="95"/>
      <c r="L153" s="95"/>
      <c r="M153" s="95"/>
      <c r="N153" s="17">
        <v>887</v>
      </c>
      <c r="O153" s="19" t="s">
        <v>100</v>
      </c>
      <c r="P153" s="27"/>
      <c r="Q153" s="54"/>
      <c r="R153" s="14">
        <f>R154</f>
        <v>7170.0000000000009</v>
      </c>
      <c r="S153" s="41">
        <f>S154</f>
        <v>7468.0000000000009</v>
      </c>
      <c r="T153" s="41">
        <f>T154</f>
        <v>7773</v>
      </c>
    </row>
    <row r="154" spans="9:21" s="6" customFormat="1" ht="54.75" customHeight="1" x14ac:dyDescent="0.25">
      <c r="I154" s="96" t="s">
        <v>101</v>
      </c>
      <c r="J154" s="96"/>
      <c r="K154" s="96"/>
      <c r="L154" s="96"/>
      <c r="M154" s="96"/>
      <c r="N154" s="17">
        <v>887</v>
      </c>
      <c r="O154" s="19" t="s">
        <v>100</v>
      </c>
      <c r="P154" s="27" t="s">
        <v>102</v>
      </c>
      <c r="Q154" s="54"/>
      <c r="R154" s="41">
        <f>R155+R157+R159</f>
        <v>7170.0000000000009</v>
      </c>
      <c r="S154" s="41">
        <f>S155+S157+S159</f>
        <v>7468.0000000000009</v>
      </c>
      <c r="T154" s="41">
        <f>T155+T157+T159</f>
        <v>7773</v>
      </c>
    </row>
    <row r="155" spans="9:21" s="6" customFormat="1" ht="68.25" customHeight="1" x14ac:dyDescent="0.25">
      <c r="I155" s="96" t="s">
        <v>148</v>
      </c>
      <c r="J155" s="96"/>
      <c r="K155" s="96"/>
      <c r="L155" s="96"/>
      <c r="M155" s="96"/>
      <c r="N155" s="20">
        <v>887</v>
      </c>
      <c r="O155" s="18" t="s">
        <v>100</v>
      </c>
      <c r="P155" s="22" t="s">
        <v>102</v>
      </c>
      <c r="Q155" s="16" t="s">
        <v>14</v>
      </c>
      <c r="R155" s="47">
        <f>R156</f>
        <v>2655.8</v>
      </c>
      <c r="S155" s="47">
        <f>S156</f>
        <v>2766.3</v>
      </c>
      <c r="T155" s="47">
        <f>T156</f>
        <v>2879.2</v>
      </c>
    </row>
    <row r="156" spans="9:21" s="6" customFormat="1" ht="18" customHeight="1" x14ac:dyDescent="0.25">
      <c r="I156" s="97" t="s">
        <v>103</v>
      </c>
      <c r="J156" s="97"/>
      <c r="K156" s="97"/>
      <c r="L156" s="97"/>
      <c r="M156" s="97"/>
      <c r="N156" s="20">
        <v>887</v>
      </c>
      <c r="O156" s="18" t="s">
        <v>100</v>
      </c>
      <c r="P156" s="22" t="s">
        <v>102</v>
      </c>
      <c r="Q156" s="16" t="s">
        <v>104</v>
      </c>
      <c r="R156" s="47">
        <v>2655.8</v>
      </c>
      <c r="S156" s="15">
        <v>2766.3</v>
      </c>
      <c r="T156" s="15">
        <v>2879.2</v>
      </c>
    </row>
    <row r="157" spans="9:21" s="6" customFormat="1" ht="21" customHeight="1" x14ac:dyDescent="0.25">
      <c r="I157" s="104" t="s">
        <v>17</v>
      </c>
      <c r="J157" s="104"/>
      <c r="K157" s="104"/>
      <c r="L157" s="104"/>
      <c r="M157" s="104"/>
      <c r="N157" s="20">
        <v>887</v>
      </c>
      <c r="O157" s="18" t="s">
        <v>100</v>
      </c>
      <c r="P157" s="22" t="s">
        <v>102</v>
      </c>
      <c r="Q157" s="16" t="s">
        <v>18</v>
      </c>
      <c r="R157" s="47">
        <f>R158</f>
        <v>4514.1000000000004</v>
      </c>
      <c r="S157" s="47">
        <f>S158</f>
        <v>4701.6000000000004</v>
      </c>
      <c r="T157" s="47">
        <f>T158</f>
        <v>4893.7</v>
      </c>
    </row>
    <row r="158" spans="9:21" s="6" customFormat="1" ht="25.5" customHeight="1" x14ac:dyDescent="0.25">
      <c r="I158" s="105" t="s">
        <v>19</v>
      </c>
      <c r="J158" s="105"/>
      <c r="K158" s="105"/>
      <c r="L158" s="105"/>
      <c r="M158" s="75"/>
      <c r="N158" s="20">
        <v>887</v>
      </c>
      <c r="O158" s="18" t="s">
        <v>100</v>
      </c>
      <c r="P158" s="22" t="s">
        <v>102</v>
      </c>
      <c r="Q158" s="16" t="s">
        <v>20</v>
      </c>
      <c r="R158" s="15">
        <f>4160.5+300+3.5+50.1</f>
        <v>4514.1000000000004</v>
      </c>
      <c r="S158" s="15">
        <f>4702-0.4</f>
        <v>4701.6000000000004</v>
      </c>
      <c r="T158" s="15">
        <f>4510.4+383.3</f>
        <v>4893.7</v>
      </c>
    </row>
    <row r="159" spans="9:21" s="6" customFormat="1" ht="19.5" customHeight="1" x14ac:dyDescent="0.25">
      <c r="I159" s="106" t="s">
        <v>32</v>
      </c>
      <c r="J159" s="106"/>
      <c r="K159" s="106"/>
      <c r="L159" s="106"/>
      <c r="M159" s="106"/>
      <c r="N159" s="20">
        <v>887</v>
      </c>
      <c r="O159" s="18" t="s">
        <v>100</v>
      </c>
      <c r="P159" s="22" t="s">
        <v>102</v>
      </c>
      <c r="Q159" s="16" t="s">
        <v>33</v>
      </c>
      <c r="R159" s="15">
        <f>R160</f>
        <v>0.1</v>
      </c>
      <c r="S159" s="15">
        <f>S160</f>
        <v>0.1</v>
      </c>
      <c r="T159" s="15">
        <f>T160</f>
        <v>0.1</v>
      </c>
    </row>
    <row r="160" spans="9:21" s="6" customFormat="1" ht="17.25" customHeight="1" x14ac:dyDescent="0.25">
      <c r="I160" s="107" t="s">
        <v>26</v>
      </c>
      <c r="J160" s="107"/>
      <c r="K160" s="107"/>
      <c r="L160" s="107"/>
      <c r="M160" s="56"/>
      <c r="N160" s="20">
        <v>887</v>
      </c>
      <c r="O160" s="18" t="s">
        <v>100</v>
      </c>
      <c r="P160" s="22" t="s">
        <v>102</v>
      </c>
      <c r="Q160" s="16" t="s">
        <v>27</v>
      </c>
      <c r="R160" s="15">
        <v>0.1</v>
      </c>
      <c r="S160" s="15">
        <v>0.1</v>
      </c>
      <c r="T160" s="15">
        <v>0.1</v>
      </c>
    </row>
    <row r="161" spans="9:21" s="6" customFormat="1" ht="18.75" customHeight="1" x14ac:dyDescent="0.25">
      <c r="I161" s="95" t="s">
        <v>105</v>
      </c>
      <c r="J161" s="95"/>
      <c r="K161" s="95"/>
      <c r="L161" s="95"/>
      <c r="M161" s="56"/>
      <c r="N161" s="17">
        <v>887</v>
      </c>
      <c r="O161" s="19" t="s">
        <v>106</v>
      </c>
      <c r="P161" s="27"/>
      <c r="Q161" s="54"/>
      <c r="R161" s="41">
        <f>R162+R165</f>
        <v>12.6</v>
      </c>
      <c r="S161" s="41">
        <f>S162+S165</f>
        <v>13.2</v>
      </c>
      <c r="T161" s="41">
        <f>T162+T165</f>
        <v>13.8</v>
      </c>
    </row>
    <row r="162" spans="9:21" s="6" customFormat="1" ht="62.25" customHeight="1" x14ac:dyDescent="0.25">
      <c r="I162" s="103" t="s">
        <v>54</v>
      </c>
      <c r="J162" s="103"/>
      <c r="K162" s="103"/>
      <c r="L162" s="103"/>
      <c r="M162" s="76"/>
      <c r="N162" s="77">
        <v>887</v>
      </c>
      <c r="O162" s="78" t="s">
        <v>106</v>
      </c>
      <c r="P162" s="79" t="s">
        <v>167</v>
      </c>
      <c r="Q162" s="80"/>
      <c r="R162" s="41">
        <f t="shared" ref="R162:T163" si="26">R163</f>
        <v>6.3</v>
      </c>
      <c r="S162" s="41">
        <f t="shared" si="26"/>
        <v>6.6</v>
      </c>
      <c r="T162" s="41">
        <f t="shared" si="26"/>
        <v>6.9</v>
      </c>
    </row>
    <row r="163" spans="9:21" s="6" customFormat="1" ht="22.5" customHeight="1" x14ac:dyDescent="0.25">
      <c r="I163" s="99" t="s">
        <v>17</v>
      </c>
      <c r="J163" s="99"/>
      <c r="K163" s="99"/>
      <c r="L163" s="99"/>
      <c r="M163" s="76"/>
      <c r="N163" s="81">
        <v>887</v>
      </c>
      <c r="O163" s="82" t="s">
        <v>106</v>
      </c>
      <c r="P163" s="83" t="s">
        <v>167</v>
      </c>
      <c r="Q163" s="84" t="s">
        <v>18</v>
      </c>
      <c r="R163" s="47">
        <f t="shared" si="26"/>
        <v>6.3</v>
      </c>
      <c r="S163" s="47">
        <f t="shared" si="26"/>
        <v>6.6</v>
      </c>
      <c r="T163" s="47">
        <f t="shared" si="26"/>
        <v>6.9</v>
      </c>
    </row>
    <row r="164" spans="9:21" s="6" customFormat="1" ht="23.25" customHeight="1" x14ac:dyDescent="0.25">
      <c r="I164" s="99" t="s">
        <v>19</v>
      </c>
      <c r="J164" s="99"/>
      <c r="K164" s="99"/>
      <c r="L164" s="99"/>
      <c r="M164" s="76"/>
      <c r="N164" s="81">
        <v>887</v>
      </c>
      <c r="O164" s="82" t="s">
        <v>106</v>
      </c>
      <c r="P164" s="83" t="s">
        <v>167</v>
      </c>
      <c r="Q164" s="84" t="s">
        <v>20</v>
      </c>
      <c r="R164" s="15">
        <v>6.3</v>
      </c>
      <c r="S164" s="15">
        <v>6.6</v>
      </c>
      <c r="T164" s="15">
        <v>6.9</v>
      </c>
    </row>
    <row r="165" spans="9:21" s="6" customFormat="1" ht="101.25" customHeight="1" x14ac:dyDescent="0.25">
      <c r="I165" s="103" t="s">
        <v>107</v>
      </c>
      <c r="J165" s="103"/>
      <c r="K165" s="103"/>
      <c r="L165" s="103"/>
      <c r="M165" s="85"/>
      <c r="N165" s="77">
        <v>887</v>
      </c>
      <c r="O165" s="78" t="s">
        <v>106</v>
      </c>
      <c r="P165" s="79" t="s">
        <v>166</v>
      </c>
      <c r="Q165" s="80"/>
      <c r="R165" s="41">
        <f t="shared" ref="R165:T166" si="27">R166</f>
        <v>6.3</v>
      </c>
      <c r="S165" s="41">
        <f t="shared" si="27"/>
        <v>6.6</v>
      </c>
      <c r="T165" s="41">
        <f t="shared" si="27"/>
        <v>6.9</v>
      </c>
    </row>
    <row r="166" spans="9:21" s="6" customFormat="1" ht="23.25" customHeight="1" x14ac:dyDescent="0.25">
      <c r="I166" s="99" t="s">
        <v>17</v>
      </c>
      <c r="J166" s="99"/>
      <c r="K166" s="99"/>
      <c r="L166" s="99"/>
      <c r="M166" s="85"/>
      <c r="N166" s="81">
        <v>887</v>
      </c>
      <c r="O166" s="82" t="s">
        <v>106</v>
      </c>
      <c r="P166" s="83" t="s">
        <v>166</v>
      </c>
      <c r="Q166" s="84" t="s">
        <v>18</v>
      </c>
      <c r="R166" s="47">
        <f t="shared" si="27"/>
        <v>6.3</v>
      </c>
      <c r="S166" s="47">
        <f t="shared" si="27"/>
        <v>6.6</v>
      </c>
      <c r="T166" s="47">
        <f t="shared" si="27"/>
        <v>6.9</v>
      </c>
    </row>
    <row r="167" spans="9:21" s="6" customFormat="1" ht="24.75" customHeight="1" x14ac:dyDescent="0.25">
      <c r="I167" s="99" t="s">
        <v>19</v>
      </c>
      <c r="J167" s="99"/>
      <c r="K167" s="99"/>
      <c r="L167" s="99"/>
      <c r="M167" s="85"/>
      <c r="N167" s="81">
        <v>887</v>
      </c>
      <c r="O167" s="82" t="s">
        <v>106</v>
      </c>
      <c r="P167" s="83" t="s">
        <v>166</v>
      </c>
      <c r="Q167" s="84" t="s">
        <v>20</v>
      </c>
      <c r="R167" s="15">
        <v>6.3</v>
      </c>
      <c r="S167" s="15">
        <v>6.6</v>
      </c>
      <c r="T167" s="15">
        <v>6.9</v>
      </c>
    </row>
    <row r="168" spans="9:21" s="6" customFormat="1" ht="18" hidden="1" customHeight="1" x14ac:dyDescent="0.25">
      <c r="I168" s="34"/>
      <c r="J168" s="34"/>
      <c r="K168" s="34"/>
      <c r="L168" s="34"/>
      <c r="M168" s="56"/>
      <c r="N168" s="20"/>
      <c r="O168" s="18"/>
      <c r="P168" s="22"/>
      <c r="Q168" s="16"/>
      <c r="R168" s="47"/>
      <c r="S168" s="15"/>
      <c r="T168" s="13"/>
    </row>
    <row r="169" spans="9:21" s="6" customFormat="1" ht="25.5" customHeight="1" x14ac:dyDescent="0.3">
      <c r="I169" s="100" t="s">
        <v>108</v>
      </c>
      <c r="J169" s="100"/>
      <c r="K169" s="100"/>
      <c r="L169" s="100"/>
      <c r="M169" s="100"/>
      <c r="N169" s="17">
        <v>887</v>
      </c>
      <c r="O169" s="19" t="s">
        <v>109</v>
      </c>
      <c r="P169" s="27"/>
      <c r="Q169" s="54"/>
      <c r="R169" s="41">
        <f>R170</f>
        <v>7555</v>
      </c>
      <c r="S169" s="41">
        <f>S170</f>
        <v>7735.4</v>
      </c>
      <c r="T169" s="41">
        <f t="shared" ref="S169:T172" si="28">T170</f>
        <v>8190.4</v>
      </c>
    </row>
    <row r="170" spans="9:21" s="6" customFormat="1" ht="17.25" customHeight="1" x14ac:dyDescent="0.25">
      <c r="I170" s="91" t="s">
        <v>110</v>
      </c>
      <c r="J170" s="91"/>
      <c r="K170" s="91"/>
      <c r="L170" s="91"/>
      <c r="M170" s="91"/>
      <c r="N170" s="37">
        <v>887</v>
      </c>
      <c r="O170" s="38" t="s">
        <v>111</v>
      </c>
      <c r="P170" s="39"/>
      <c r="Q170" s="43"/>
      <c r="R170" s="14">
        <f>R171</f>
        <v>7555</v>
      </c>
      <c r="S170" s="14">
        <f>S171</f>
        <v>7735.4</v>
      </c>
      <c r="T170" s="14">
        <f>T171</f>
        <v>8190.4</v>
      </c>
    </row>
    <row r="171" spans="9:21" s="6" customFormat="1" ht="42.75" customHeight="1" x14ac:dyDescent="0.25">
      <c r="I171" s="96" t="s">
        <v>112</v>
      </c>
      <c r="J171" s="96"/>
      <c r="K171" s="96"/>
      <c r="L171" s="96"/>
      <c r="M171" s="96"/>
      <c r="N171" s="20">
        <v>887</v>
      </c>
      <c r="O171" s="18" t="s">
        <v>111</v>
      </c>
      <c r="P171" s="22" t="s">
        <v>113</v>
      </c>
      <c r="Q171" s="16"/>
      <c r="R171" s="47">
        <f>R172</f>
        <v>7555</v>
      </c>
      <c r="S171" s="47">
        <f t="shared" si="28"/>
        <v>7735.4</v>
      </c>
      <c r="T171" s="47">
        <f t="shared" si="28"/>
        <v>8190.4</v>
      </c>
    </row>
    <row r="172" spans="9:21" s="6" customFormat="1" ht="26.25" customHeight="1" x14ac:dyDescent="0.25">
      <c r="I172" s="101" t="s">
        <v>17</v>
      </c>
      <c r="J172" s="101"/>
      <c r="K172" s="101"/>
      <c r="L172" s="101"/>
      <c r="M172" s="101"/>
      <c r="N172" s="20">
        <v>887</v>
      </c>
      <c r="O172" s="18" t="s">
        <v>111</v>
      </c>
      <c r="P172" s="22" t="s">
        <v>113</v>
      </c>
      <c r="Q172" s="16" t="s">
        <v>18</v>
      </c>
      <c r="R172" s="47">
        <f>R173</f>
        <v>7555</v>
      </c>
      <c r="S172" s="47">
        <f t="shared" si="28"/>
        <v>7735.4</v>
      </c>
      <c r="T172" s="47">
        <f t="shared" si="28"/>
        <v>8190.4</v>
      </c>
    </row>
    <row r="173" spans="9:21" s="6" customFormat="1" ht="27" customHeight="1" x14ac:dyDescent="0.25">
      <c r="I173" s="102" t="s">
        <v>19</v>
      </c>
      <c r="J173" s="102"/>
      <c r="K173" s="102"/>
      <c r="L173" s="102"/>
      <c r="M173" s="86"/>
      <c r="N173" s="20">
        <v>887</v>
      </c>
      <c r="O173" s="18" t="s">
        <v>111</v>
      </c>
      <c r="P173" s="22" t="s">
        <v>113</v>
      </c>
      <c r="Q173" s="16" t="s">
        <v>20</v>
      </c>
      <c r="R173" s="15">
        <v>7555</v>
      </c>
      <c r="S173" s="15">
        <v>7735.4</v>
      </c>
      <c r="T173" s="15">
        <v>8190.4</v>
      </c>
      <c r="U173" s="8"/>
    </row>
    <row r="174" spans="9:21" s="8" customFormat="1" ht="23.25" customHeight="1" x14ac:dyDescent="0.25">
      <c r="I174" s="95" t="s">
        <v>114</v>
      </c>
      <c r="J174" s="95"/>
      <c r="K174" s="95"/>
      <c r="L174" s="95"/>
      <c r="M174" s="53"/>
      <c r="N174" s="17">
        <v>887</v>
      </c>
      <c r="O174" s="19" t="s">
        <v>115</v>
      </c>
      <c r="P174" s="27"/>
      <c r="Q174" s="54"/>
      <c r="R174" s="41">
        <f>R180+R183+R175</f>
        <v>2004.2000000000003</v>
      </c>
      <c r="S174" s="41">
        <f>S180+S183+S175</f>
        <v>2087.6</v>
      </c>
      <c r="T174" s="41">
        <f>T180+T183+T175</f>
        <v>2172.8000000000002</v>
      </c>
    </row>
    <row r="175" spans="9:21" s="8" customFormat="1" ht="16.5" customHeight="1" x14ac:dyDescent="0.25">
      <c r="I175" s="95" t="s">
        <v>116</v>
      </c>
      <c r="J175" s="95"/>
      <c r="K175" s="95"/>
      <c r="L175" s="95"/>
      <c r="M175" s="53"/>
      <c r="N175" s="17">
        <v>887</v>
      </c>
      <c r="O175" s="19" t="s">
        <v>117</v>
      </c>
      <c r="P175" s="27"/>
      <c r="Q175" s="54"/>
      <c r="R175" s="41">
        <f>R176</f>
        <v>402.6</v>
      </c>
      <c r="S175" s="41">
        <f t="shared" ref="S175:T177" si="29">S176</f>
        <v>419.4</v>
      </c>
      <c r="T175" s="41">
        <f t="shared" si="29"/>
        <v>436.5</v>
      </c>
    </row>
    <row r="176" spans="9:21" s="8" customFormat="1" ht="106.5" customHeight="1" x14ac:dyDescent="0.25">
      <c r="I176" s="98" t="s">
        <v>135</v>
      </c>
      <c r="J176" s="98"/>
      <c r="K176" s="98"/>
      <c r="L176" s="98"/>
      <c r="M176" s="61"/>
      <c r="N176" s="17">
        <v>887</v>
      </c>
      <c r="O176" s="19" t="s">
        <v>117</v>
      </c>
      <c r="P176" s="27" t="s">
        <v>118</v>
      </c>
      <c r="Q176" s="54"/>
      <c r="R176" s="41">
        <f>R177</f>
        <v>402.6</v>
      </c>
      <c r="S176" s="41">
        <f t="shared" si="29"/>
        <v>419.4</v>
      </c>
      <c r="T176" s="41">
        <f t="shared" si="29"/>
        <v>436.5</v>
      </c>
    </row>
    <row r="177" spans="1:20" s="8" customFormat="1" ht="20.25" customHeight="1" x14ac:dyDescent="0.25">
      <c r="I177" s="97" t="s">
        <v>119</v>
      </c>
      <c r="J177" s="97"/>
      <c r="K177" s="97"/>
      <c r="L177" s="97"/>
      <c r="M177" s="97"/>
      <c r="N177" s="20">
        <v>887</v>
      </c>
      <c r="O177" s="18" t="s">
        <v>117</v>
      </c>
      <c r="P177" s="22" t="s">
        <v>118</v>
      </c>
      <c r="Q177" s="16" t="s">
        <v>120</v>
      </c>
      <c r="R177" s="47">
        <f>R178</f>
        <v>402.6</v>
      </c>
      <c r="S177" s="47">
        <f t="shared" si="29"/>
        <v>419.4</v>
      </c>
      <c r="T177" s="47">
        <f t="shared" si="29"/>
        <v>436.5</v>
      </c>
    </row>
    <row r="178" spans="1:20" s="8" customFormat="1" ht="26.25" customHeight="1" x14ac:dyDescent="0.25">
      <c r="I178" s="97" t="s">
        <v>121</v>
      </c>
      <c r="J178" s="97"/>
      <c r="K178" s="97"/>
      <c r="L178" s="97"/>
      <c r="M178" s="97"/>
      <c r="N178" s="20">
        <v>887</v>
      </c>
      <c r="O178" s="18" t="s">
        <v>117</v>
      </c>
      <c r="P178" s="22" t="s">
        <v>118</v>
      </c>
      <c r="Q178" s="16" t="s">
        <v>122</v>
      </c>
      <c r="R178" s="47">
        <v>402.6</v>
      </c>
      <c r="S178" s="15">
        <v>419.4</v>
      </c>
      <c r="T178" s="15">
        <v>436.5</v>
      </c>
    </row>
    <row r="179" spans="1:20" s="8" customFormat="1" ht="19.5" customHeight="1" x14ac:dyDescent="0.25">
      <c r="I179" s="95" t="s">
        <v>123</v>
      </c>
      <c r="J179" s="95"/>
      <c r="K179" s="95"/>
      <c r="L179" s="95"/>
      <c r="M179" s="53"/>
      <c r="N179" s="17">
        <v>887</v>
      </c>
      <c r="O179" s="19" t="s">
        <v>124</v>
      </c>
      <c r="P179" s="27"/>
      <c r="Q179" s="54"/>
      <c r="R179" s="41">
        <f>R180</f>
        <v>1385.4</v>
      </c>
      <c r="S179" s="41">
        <f t="shared" ref="S179:T181" si="30">S180</f>
        <v>1443</v>
      </c>
      <c r="T179" s="41">
        <f t="shared" si="30"/>
        <v>1501.9</v>
      </c>
    </row>
    <row r="180" spans="1:20" s="8" customFormat="1" ht="145.5" customHeight="1" x14ac:dyDescent="0.25">
      <c r="I180" s="98" t="s">
        <v>186</v>
      </c>
      <c r="J180" s="98"/>
      <c r="K180" s="98"/>
      <c r="L180" s="98"/>
      <c r="M180" s="61"/>
      <c r="N180" s="17">
        <v>887</v>
      </c>
      <c r="O180" s="19" t="s">
        <v>124</v>
      </c>
      <c r="P180" s="27" t="s">
        <v>125</v>
      </c>
      <c r="Q180" s="54"/>
      <c r="R180" s="41">
        <f>R181</f>
        <v>1385.4</v>
      </c>
      <c r="S180" s="41">
        <f t="shared" si="30"/>
        <v>1443</v>
      </c>
      <c r="T180" s="41">
        <f t="shared" si="30"/>
        <v>1501.9</v>
      </c>
    </row>
    <row r="181" spans="1:20" s="8" customFormat="1" ht="21.75" customHeight="1" x14ac:dyDescent="0.25">
      <c r="I181" s="97" t="s">
        <v>119</v>
      </c>
      <c r="J181" s="97"/>
      <c r="K181" s="97"/>
      <c r="L181" s="97"/>
      <c r="M181" s="97"/>
      <c r="N181" s="20">
        <v>887</v>
      </c>
      <c r="O181" s="18" t="s">
        <v>124</v>
      </c>
      <c r="P181" s="22" t="s">
        <v>125</v>
      </c>
      <c r="Q181" s="16" t="s">
        <v>120</v>
      </c>
      <c r="R181" s="47">
        <f>R182</f>
        <v>1385.4</v>
      </c>
      <c r="S181" s="47">
        <f t="shared" si="30"/>
        <v>1443</v>
      </c>
      <c r="T181" s="47">
        <f t="shared" si="30"/>
        <v>1501.9</v>
      </c>
    </row>
    <row r="182" spans="1:20" s="8" customFormat="1" ht="27" customHeight="1" x14ac:dyDescent="0.25">
      <c r="I182" s="97" t="s">
        <v>121</v>
      </c>
      <c r="J182" s="97"/>
      <c r="K182" s="97"/>
      <c r="L182" s="97"/>
      <c r="M182" s="97"/>
      <c r="N182" s="20">
        <v>887</v>
      </c>
      <c r="O182" s="18" t="s">
        <v>124</v>
      </c>
      <c r="P182" s="22" t="s">
        <v>125</v>
      </c>
      <c r="Q182" s="16" t="s">
        <v>122</v>
      </c>
      <c r="R182" s="47">
        <v>1385.4</v>
      </c>
      <c r="S182" s="15">
        <v>1443</v>
      </c>
      <c r="T182" s="15">
        <v>1501.9</v>
      </c>
    </row>
    <row r="183" spans="1:20" s="8" customFormat="1" ht="18.75" customHeight="1" x14ac:dyDescent="0.25">
      <c r="I183" s="95" t="s">
        <v>126</v>
      </c>
      <c r="J183" s="95"/>
      <c r="K183" s="95"/>
      <c r="L183" s="95"/>
      <c r="M183" s="61"/>
      <c r="N183" s="17">
        <v>887</v>
      </c>
      <c r="O183" s="19" t="s">
        <v>127</v>
      </c>
      <c r="P183" s="27"/>
      <c r="Q183" s="54"/>
      <c r="R183" s="41">
        <f>R184</f>
        <v>216.2</v>
      </c>
      <c r="S183" s="41">
        <f>S184</f>
        <v>225.2</v>
      </c>
      <c r="T183" s="41">
        <f>T184</f>
        <v>234.4</v>
      </c>
    </row>
    <row r="184" spans="1:20" s="6" customFormat="1" ht="69" customHeight="1" x14ac:dyDescent="0.25">
      <c r="I184" s="96" t="s">
        <v>156</v>
      </c>
      <c r="J184" s="96"/>
      <c r="K184" s="96"/>
      <c r="L184" s="96"/>
      <c r="M184" s="21"/>
      <c r="N184" s="17">
        <v>887</v>
      </c>
      <c r="O184" s="19" t="s">
        <v>127</v>
      </c>
      <c r="P184" s="27" t="s">
        <v>128</v>
      </c>
      <c r="Q184" s="16"/>
      <c r="R184" s="13">
        <f t="shared" ref="R184:T185" si="31">R185</f>
        <v>216.2</v>
      </c>
      <c r="S184" s="13">
        <f t="shared" si="31"/>
        <v>225.2</v>
      </c>
      <c r="T184" s="13">
        <f t="shared" si="31"/>
        <v>234.4</v>
      </c>
    </row>
    <row r="185" spans="1:20" s="6" customFormat="1" ht="21" customHeight="1" x14ac:dyDescent="0.25">
      <c r="I185" s="97" t="s">
        <v>119</v>
      </c>
      <c r="J185" s="97"/>
      <c r="K185" s="97"/>
      <c r="L185" s="97"/>
      <c r="M185" s="97"/>
      <c r="N185" s="20">
        <v>887</v>
      </c>
      <c r="O185" s="18" t="s">
        <v>127</v>
      </c>
      <c r="P185" s="22" t="s">
        <v>128</v>
      </c>
      <c r="Q185" s="16" t="s">
        <v>120</v>
      </c>
      <c r="R185" s="13">
        <f t="shared" si="31"/>
        <v>216.2</v>
      </c>
      <c r="S185" s="13">
        <f t="shared" si="31"/>
        <v>225.2</v>
      </c>
      <c r="T185" s="13">
        <f t="shared" si="31"/>
        <v>234.4</v>
      </c>
    </row>
    <row r="186" spans="1:20" s="6" customFormat="1" ht="25.5" customHeight="1" x14ac:dyDescent="0.25">
      <c r="I186" s="97" t="s">
        <v>121</v>
      </c>
      <c r="J186" s="97"/>
      <c r="K186" s="97"/>
      <c r="L186" s="97"/>
      <c r="M186" s="97"/>
      <c r="N186" s="20">
        <v>887</v>
      </c>
      <c r="O186" s="18" t="s">
        <v>127</v>
      </c>
      <c r="P186" s="22" t="s">
        <v>128</v>
      </c>
      <c r="Q186" s="16" t="s">
        <v>122</v>
      </c>
      <c r="R186" s="13">
        <v>216.2</v>
      </c>
      <c r="S186" s="13">
        <v>225.2</v>
      </c>
      <c r="T186" s="13">
        <v>234.4</v>
      </c>
    </row>
    <row r="187" spans="1:20" s="6" customFormat="1" ht="21" customHeight="1" x14ac:dyDescent="0.25">
      <c r="I187" s="90" t="s">
        <v>129</v>
      </c>
      <c r="J187" s="90"/>
      <c r="K187" s="90"/>
      <c r="L187" s="90"/>
      <c r="M187" s="90"/>
      <c r="N187" s="37">
        <v>887</v>
      </c>
      <c r="O187" s="38" t="s">
        <v>130</v>
      </c>
      <c r="P187" s="39"/>
      <c r="Q187" s="43"/>
      <c r="R187" s="41">
        <f>R188</f>
        <v>820</v>
      </c>
      <c r="S187" s="41">
        <f t="shared" ref="S187:T190" si="32">S188</f>
        <v>854</v>
      </c>
      <c r="T187" s="41">
        <f t="shared" si="32"/>
        <v>889</v>
      </c>
    </row>
    <row r="188" spans="1:20" s="6" customFormat="1" ht="19.5" customHeight="1" x14ac:dyDescent="0.25">
      <c r="I188" s="91" t="s">
        <v>131</v>
      </c>
      <c r="J188" s="91"/>
      <c r="K188" s="91"/>
      <c r="L188" s="91"/>
      <c r="M188" s="91"/>
      <c r="N188" s="37">
        <v>887</v>
      </c>
      <c r="O188" s="38" t="s">
        <v>132</v>
      </c>
      <c r="P188" s="39" t="s">
        <v>133</v>
      </c>
      <c r="Q188" s="43"/>
      <c r="R188" s="41">
        <f>R189</f>
        <v>820</v>
      </c>
      <c r="S188" s="41">
        <f t="shared" si="32"/>
        <v>854</v>
      </c>
      <c r="T188" s="41">
        <f t="shared" si="32"/>
        <v>889</v>
      </c>
    </row>
    <row r="189" spans="1:20" s="6" customFormat="1" ht="135" customHeight="1" x14ac:dyDescent="0.25">
      <c r="I189" s="92" t="s">
        <v>134</v>
      </c>
      <c r="J189" s="92"/>
      <c r="K189" s="92"/>
      <c r="L189" s="92"/>
      <c r="M189" s="44"/>
      <c r="N189" s="45">
        <v>887</v>
      </c>
      <c r="O189" s="46" t="s">
        <v>132</v>
      </c>
      <c r="P189" s="24" t="s">
        <v>133</v>
      </c>
      <c r="Q189" s="23"/>
      <c r="R189" s="47">
        <f>R190</f>
        <v>820</v>
      </c>
      <c r="S189" s="47">
        <f t="shared" si="32"/>
        <v>854</v>
      </c>
      <c r="T189" s="47">
        <f t="shared" si="32"/>
        <v>889</v>
      </c>
    </row>
    <row r="190" spans="1:20" s="6" customFormat="1" ht="29.25" customHeight="1" x14ac:dyDescent="0.25">
      <c r="I190" s="93" t="s">
        <v>17</v>
      </c>
      <c r="J190" s="93"/>
      <c r="K190" s="93"/>
      <c r="L190" s="93"/>
      <c r="M190" s="93"/>
      <c r="N190" s="45">
        <v>887</v>
      </c>
      <c r="O190" s="46" t="s">
        <v>132</v>
      </c>
      <c r="P190" s="24" t="s">
        <v>133</v>
      </c>
      <c r="Q190" s="23" t="s">
        <v>18</v>
      </c>
      <c r="R190" s="47">
        <f>R191</f>
        <v>820</v>
      </c>
      <c r="S190" s="47">
        <f t="shared" si="32"/>
        <v>854</v>
      </c>
      <c r="T190" s="47">
        <f t="shared" si="32"/>
        <v>889</v>
      </c>
    </row>
    <row r="191" spans="1:20" s="6" customFormat="1" ht="13.8" x14ac:dyDescent="0.25">
      <c r="I191" s="94" t="s">
        <v>19</v>
      </c>
      <c r="J191" s="94"/>
      <c r="K191" s="94"/>
      <c r="L191" s="94"/>
      <c r="M191" s="87"/>
      <c r="N191" s="45">
        <v>887</v>
      </c>
      <c r="O191" s="46" t="s">
        <v>132</v>
      </c>
      <c r="P191" s="24" t="s">
        <v>133</v>
      </c>
      <c r="Q191" s="23" t="s">
        <v>20</v>
      </c>
      <c r="R191" s="13">
        <v>820</v>
      </c>
      <c r="S191" s="13">
        <v>854</v>
      </c>
      <c r="T191" s="13">
        <v>889</v>
      </c>
    </row>
    <row r="192" spans="1:20" s="8" customFormat="1" ht="20.25" customHeight="1" x14ac:dyDescent="0.25">
      <c r="A192" s="7"/>
      <c r="B192" s="7"/>
      <c r="C192" s="7"/>
      <c r="D192" s="7"/>
      <c r="E192" s="7"/>
      <c r="F192" s="7"/>
      <c r="G192" s="7"/>
      <c r="H192" s="10"/>
      <c r="I192" s="89" t="s">
        <v>145</v>
      </c>
      <c r="J192" s="89"/>
      <c r="K192" s="89"/>
      <c r="L192" s="89"/>
      <c r="M192" s="43"/>
      <c r="N192" s="38"/>
      <c r="O192" s="38"/>
      <c r="P192" s="39"/>
      <c r="Q192" s="43"/>
      <c r="R192" s="41">
        <f>R27+R8</f>
        <v>92958.099999999991</v>
      </c>
      <c r="S192" s="41">
        <f>S27+S8</f>
        <v>88787.4</v>
      </c>
      <c r="T192" s="41">
        <f>T27+T8</f>
        <v>79134.600000000006</v>
      </c>
    </row>
    <row r="193" spans="15:20" x14ac:dyDescent="0.25">
      <c r="O193" s="124"/>
      <c r="P193" s="124"/>
      <c r="Q193" s="124"/>
      <c r="R193" s="3">
        <v>92958.1</v>
      </c>
      <c r="S193" s="29">
        <v>88787.4</v>
      </c>
      <c r="T193" s="30">
        <v>79134.600000000006</v>
      </c>
    </row>
    <row r="194" spans="15:20" x14ac:dyDescent="0.25">
      <c r="O194" s="123" t="s">
        <v>190</v>
      </c>
      <c r="P194" s="123"/>
      <c r="Q194" s="123"/>
      <c r="R194" s="31">
        <f>R192-R193</f>
        <v>0</v>
      </c>
      <c r="S194" s="32">
        <v>2214</v>
      </c>
      <c r="T194" s="32">
        <v>4031</v>
      </c>
    </row>
    <row r="195" spans="15:20" x14ac:dyDescent="0.25">
      <c r="S195" s="88"/>
    </row>
    <row r="197" spans="15:20" x14ac:dyDescent="0.25">
      <c r="P197" s="1" t="s">
        <v>184</v>
      </c>
      <c r="R197" s="3">
        <f>R161+R89+R83+R62+R58+R169</f>
        <v>53739.1</v>
      </c>
      <c r="S197" s="3">
        <f>S161+S89+S83+S62+S58+S169</f>
        <v>49033.8</v>
      </c>
      <c r="T197" s="3">
        <f>T161+T89+T83+T62+T58+T169</f>
        <v>37759.4</v>
      </c>
    </row>
    <row r="198" spans="15:20" x14ac:dyDescent="0.25">
      <c r="P198" s="1" t="s">
        <v>185</v>
      </c>
      <c r="R198" s="3">
        <f>R192-R197</f>
        <v>39218.999999999993</v>
      </c>
      <c r="S198" s="3">
        <f>S192-S197</f>
        <v>39753.599999999991</v>
      </c>
      <c r="T198" s="3">
        <f>T192-T197</f>
        <v>41375.200000000004</v>
      </c>
    </row>
  </sheetData>
  <sheetProtection selectLockedCells="1" selectUnlockedCells="1"/>
  <mergeCells count="197">
    <mergeCell ref="A1:T1"/>
    <mergeCell ref="A2:T2"/>
    <mergeCell ref="I3:T3"/>
    <mergeCell ref="I4:T4"/>
    <mergeCell ref="I5:R5"/>
    <mergeCell ref="I6:M7"/>
    <mergeCell ref="N6:N7"/>
    <mergeCell ref="O6:O7"/>
    <mergeCell ref="R6:T6"/>
    <mergeCell ref="Q6:Q7"/>
    <mergeCell ref="I13:L13"/>
    <mergeCell ref="I14:L14"/>
    <mergeCell ref="I15:M15"/>
    <mergeCell ref="I16:M16"/>
    <mergeCell ref="O194:Q194"/>
    <mergeCell ref="O193:Q193"/>
    <mergeCell ref="I17:L17"/>
    <mergeCell ref="I18:M18"/>
    <mergeCell ref="I19:M19"/>
    <mergeCell ref="I20:M20"/>
    <mergeCell ref="I8:M8"/>
    <mergeCell ref="I9:M9"/>
    <mergeCell ref="I10:M10"/>
    <mergeCell ref="I11:M11"/>
    <mergeCell ref="I12:M12"/>
    <mergeCell ref="P6:P7"/>
    <mergeCell ref="I21:M21"/>
    <mergeCell ref="I22:M22"/>
    <mergeCell ref="I23:M23"/>
    <mergeCell ref="I24:M24"/>
    <mergeCell ref="I25:M25"/>
    <mergeCell ref="I26:L26"/>
    <mergeCell ref="I27:L27"/>
    <mergeCell ref="I28:M28"/>
    <mergeCell ref="I30:L30"/>
    <mergeCell ref="I31:L31"/>
    <mergeCell ref="I32:L32"/>
    <mergeCell ref="I33:L33"/>
    <mergeCell ref="I34:L34"/>
    <mergeCell ref="I29:L29"/>
    <mergeCell ref="I41:M41"/>
    <mergeCell ref="I42:L42"/>
    <mergeCell ref="I35:L35"/>
    <mergeCell ref="I36:L36"/>
    <mergeCell ref="I37:L37"/>
    <mergeCell ref="I38:L38"/>
    <mergeCell ref="I39:M39"/>
    <mergeCell ref="I40:L40"/>
    <mergeCell ref="I43:L43"/>
    <mergeCell ref="I44:L44"/>
    <mergeCell ref="I46:L46"/>
    <mergeCell ref="I47:L47"/>
    <mergeCell ref="I48:L48"/>
    <mergeCell ref="I49:L49"/>
    <mergeCell ref="I45:L45"/>
    <mergeCell ref="I56:L56"/>
    <mergeCell ref="I57:L57"/>
    <mergeCell ref="I58:L58"/>
    <mergeCell ref="I50:L50"/>
    <mergeCell ref="I51:L51"/>
    <mergeCell ref="I52:L52"/>
    <mergeCell ref="I53:L53"/>
    <mergeCell ref="I54:L54"/>
    <mergeCell ref="I55:L55"/>
    <mergeCell ref="I59:L59"/>
    <mergeCell ref="I60:M60"/>
    <mergeCell ref="I61:L61"/>
    <mergeCell ref="I62:L62"/>
    <mergeCell ref="I63:L63"/>
    <mergeCell ref="I64:L64"/>
    <mergeCell ref="I71:L71"/>
    <mergeCell ref="I72:L72"/>
    <mergeCell ref="I73:L73"/>
    <mergeCell ref="I65:L65"/>
    <mergeCell ref="I66:L66"/>
    <mergeCell ref="I67:L67"/>
    <mergeCell ref="I68:L68"/>
    <mergeCell ref="I69:L69"/>
    <mergeCell ref="I70:L70"/>
    <mergeCell ref="I77:L77"/>
    <mergeCell ref="I78:L78"/>
    <mergeCell ref="I79:L79"/>
    <mergeCell ref="I74:L74"/>
    <mergeCell ref="I75:L75"/>
    <mergeCell ref="I76:L76"/>
    <mergeCell ref="I80:M80"/>
    <mergeCell ref="I81:M81"/>
    <mergeCell ref="I82:L82"/>
    <mergeCell ref="I83:L83"/>
    <mergeCell ref="I84:L84"/>
    <mergeCell ref="I85:L85"/>
    <mergeCell ref="I86:L86"/>
    <mergeCell ref="I87:L87"/>
    <mergeCell ref="I88:L88"/>
    <mergeCell ref="I89:M89"/>
    <mergeCell ref="I90:L90"/>
    <mergeCell ref="I91:M91"/>
    <mergeCell ref="I92:L92"/>
    <mergeCell ref="I93:L93"/>
    <mergeCell ref="I94:M94"/>
    <mergeCell ref="I95:L95"/>
    <mergeCell ref="I96:M96"/>
    <mergeCell ref="I97:L97"/>
    <mergeCell ref="I98:L98"/>
    <mergeCell ref="I99:L99"/>
    <mergeCell ref="I100:M100"/>
    <mergeCell ref="I101:L101"/>
    <mergeCell ref="I102:L102"/>
    <mergeCell ref="I103:M103"/>
    <mergeCell ref="I104:L104"/>
    <mergeCell ref="I105:L105"/>
    <mergeCell ref="I106:L106"/>
    <mergeCell ref="I107:L107"/>
    <mergeCell ref="I108:L108"/>
    <mergeCell ref="I109:M109"/>
    <mergeCell ref="I114:L114"/>
    <mergeCell ref="I115:L115"/>
    <mergeCell ref="I116:L116"/>
    <mergeCell ref="I110:M110"/>
    <mergeCell ref="I111:L111"/>
    <mergeCell ref="I112:L112"/>
    <mergeCell ref="I113:L113"/>
    <mergeCell ref="I123:L123"/>
    <mergeCell ref="I124:L124"/>
    <mergeCell ref="I117:L117"/>
    <mergeCell ref="I118:L118"/>
    <mergeCell ref="I119:L119"/>
    <mergeCell ref="I120:L120"/>
    <mergeCell ref="I121:L121"/>
    <mergeCell ref="I122:L122"/>
    <mergeCell ref="I125:L125"/>
    <mergeCell ref="I126:M126"/>
    <mergeCell ref="I127:L127"/>
    <mergeCell ref="I128:M128"/>
    <mergeCell ref="I129:L129"/>
    <mergeCell ref="I130:L130"/>
    <mergeCell ref="I131:M131"/>
    <mergeCell ref="I132:L132"/>
    <mergeCell ref="I133:L133"/>
    <mergeCell ref="I134:L134"/>
    <mergeCell ref="I135:L135"/>
    <mergeCell ref="I136:L136"/>
    <mergeCell ref="I137:L137"/>
    <mergeCell ref="I138:L138"/>
    <mergeCell ref="I139:L139"/>
    <mergeCell ref="I140:L140"/>
    <mergeCell ref="I141:L141"/>
    <mergeCell ref="I142:L142"/>
    <mergeCell ref="I143:L143"/>
    <mergeCell ref="I144:L144"/>
    <mergeCell ref="I145:L145"/>
    <mergeCell ref="I146:L146"/>
    <mergeCell ref="I147:L147"/>
    <mergeCell ref="I148:L148"/>
    <mergeCell ref="I149:M149"/>
    <mergeCell ref="I150:L150"/>
    <mergeCell ref="I151:L151"/>
    <mergeCell ref="I152:L152"/>
    <mergeCell ref="I153:M153"/>
    <mergeCell ref="I154:M154"/>
    <mergeCell ref="I155:M155"/>
    <mergeCell ref="I156:M156"/>
    <mergeCell ref="I157:M157"/>
    <mergeCell ref="I158:L158"/>
    <mergeCell ref="I159:M159"/>
    <mergeCell ref="I160:L160"/>
    <mergeCell ref="I161:L161"/>
    <mergeCell ref="I162:L162"/>
    <mergeCell ref="I163:L163"/>
    <mergeCell ref="I164:L164"/>
    <mergeCell ref="I165:L165"/>
    <mergeCell ref="I166:L166"/>
    <mergeCell ref="I174:L174"/>
    <mergeCell ref="I175:L175"/>
    <mergeCell ref="I176:L176"/>
    <mergeCell ref="I167:L167"/>
    <mergeCell ref="I169:M169"/>
    <mergeCell ref="I170:M170"/>
    <mergeCell ref="I171:M171"/>
    <mergeCell ref="I172:M172"/>
    <mergeCell ref="I173:L173"/>
    <mergeCell ref="I183:L183"/>
    <mergeCell ref="I184:L184"/>
    <mergeCell ref="I185:M185"/>
    <mergeCell ref="I186:M186"/>
    <mergeCell ref="I177:M177"/>
    <mergeCell ref="I178:M178"/>
    <mergeCell ref="I179:L179"/>
    <mergeCell ref="I180:L180"/>
    <mergeCell ref="I181:M181"/>
    <mergeCell ref="I182:M182"/>
    <mergeCell ref="I192:L192"/>
    <mergeCell ref="I187:M187"/>
    <mergeCell ref="I188:M188"/>
    <mergeCell ref="I189:L189"/>
    <mergeCell ref="I190:M190"/>
    <mergeCell ref="I191:L191"/>
  </mergeCells>
  <pageMargins left="0" right="0" top="0.19685039370078741" bottom="0.19685039370078741" header="0.51181102362204722" footer="0.51181102362204722"/>
  <pageSetup paperSize="9" scale="90" firstPageNumber="0" orientation="portrait" r:id="rId1"/>
  <headerFooter alignWithMargins="0"/>
  <rowBreaks count="7" manualBreakCount="7">
    <brk id="23" min="8" max="19" man="1"/>
    <brk id="46" min="8" max="19" man="1"/>
    <brk id="68" max="16383" man="1"/>
    <brk id="82" max="16383" man="1"/>
    <brk id="113" min="8" max="19" man="1"/>
    <brk id="135" min="8" max="19" man="1"/>
    <brk id="167" min="8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2026_1чтение</vt:lpstr>
      <vt:lpstr>Лист2</vt:lpstr>
      <vt:lpstr>Лист3</vt:lpstr>
      <vt:lpstr>'2026_1чтение'!Excel_BuiltIn_Print_Area</vt:lpstr>
      <vt:lpstr>'2026_1чтение'!Область_печати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2025-10-27T10:13:59Z</cp:lastPrinted>
  <dcterms:created xsi:type="dcterms:W3CDTF">2025-11-19T18:11:40Z</dcterms:created>
  <dcterms:modified xsi:type="dcterms:W3CDTF">2025-11-19T18:11:40Z</dcterms:modified>
</cp:coreProperties>
</file>