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A0B92A12-8AE1-434A-962B-12EC6B438442}" xr6:coauthVersionLast="45" xr6:coauthVersionMax="45" xr10:uidLastSave="{00000000-0000-0000-0000-000000000000}"/>
  <bookViews>
    <workbookView xWindow="1116" yWindow="1116" windowWidth="17232" windowHeight="8652" tabRatio="444"/>
  </bookViews>
  <sheets>
    <sheet name="2025 2 чтение" sheetId="14" r:id="rId1"/>
    <sheet name="Лист2" sheetId="3" r:id="rId2"/>
    <sheet name="Лист3" sheetId="4" r:id="rId3"/>
  </sheets>
  <definedNames>
    <definedName name="Excel_BuiltIn_Print_Area" localSheetId="0">'2025 2 чтение'!$I$1:$R$239</definedName>
    <definedName name="_xlnm.Print_Area" localSheetId="0">'2025 2 чтение'!$I$1:$T$239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222" i="14" l="1"/>
  <c r="R226" i="14"/>
  <c r="R160" i="14"/>
  <c r="R159" i="14"/>
  <c r="R158" i="14"/>
  <c r="R166" i="14"/>
  <c r="R165" i="14"/>
  <c r="R164" i="14"/>
  <c r="T237" i="14"/>
  <c r="T236" i="14"/>
  <c r="T235" i="14"/>
  <c r="T234" i="14"/>
  <c r="S237" i="14"/>
  <c r="S236" i="14"/>
  <c r="S235" i="14"/>
  <c r="S234" i="14"/>
  <c r="R237" i="14"/>
  <c r="R236" i="14"/>
  <c r="R235" i="14"/>
  <c r="R234" i="14"/>
  <c r="R232" i="14"/>
  <c r="R231" i="14"/>
  <c r="R227" i="14"/>
  <c r="T229" i="14"/>
  <c r="T228" i="14"/>
  <c r="T227" i="14"/>
  <c r="S229" i="14"/>
  <c r="S228" i="14"/>
  <c r="S227" i="14"/>
  <c r="R229" i="14"/>
  <c r="R228" i="14"/>
  <c r="T225" i="14"/>
  <c r="S225" i="14"/>
  <c r="S224" i="14"/>
  <c r="R225" i="14"/>
  <c r="R224" i="14"/>
  <c r="T224" i="14"/>
  <c r="T223" i="14"/>
  <c r="T221" i="14"/>
  <c r="T220" i="14"/>
  <c r="T219" i="14"/>
  <c r="S221" i="14"/>
  <c r="S220" i="14"/>
  <c r="S219" i="14"/>
  <c r="S218" i="14"/>
  <c r="R221" i="14"/>
  <c r="R220" i="14"/>
  <c r="R219" i="14"/>
  <c r="T216" i="14"/>
  <c r="S216" i="14"/>
  <c r="R216" i="14"/>
  <c r="R215" i="14"/>
  <c r="T215" i="14"/>
  <c r="S215" i="14"/>
  <c r="T213" i="14"/>
  <c r="T212" i="14"/>
  <c r="S213" i="14"/>
  <c r="S212" i="14"/>
  <c r="R213" i="14"/>
  <c r="R212" i="14"/>
  <c r="T210" i="14"/>
  <c r="S210" i="14"/>
  <c r="R210" i="14"/>
  <c r="T199" i="14"/>
  <c r="T198" i="14"/>
  <c r="S199" i="14"/>
  <c r="S198" i="14"/>
  <c r="R199" i="14"/>
  <c r="R198" i="14"/>
  <c r="T196" i="14"/>
  <c r="S196" i="14"/>
  <c r="S195" i="14"/>
  <c r="S194" i="14"/>
  <c r="R196" i="14"/>
  <c r="R195" i="14"/>
  <c r="T195" i="14"/>
  <c r="T192" i="14"/>
  <c r="S192" i="14"/>
  <c r="R192" i="14"/>
  <c r="T190" i="14"/>
  <c r="S190" i="14"/>
  <c r="R190" i="14"/>
  <c r="R187" i="14"/>
  <c r="R186" i="14"/>
  <c r="T188" i="14"/>
  <c r="T187" i="14"/>
  <c r="T186" i="14"/>
  <c r="S188" i="14"/>
  <c r="S187" i="14"/>
  <c r="S186" i="14"/>
  <c r="R188" i="14"/>
  <c r="T184" i="14"/>
  <c r="T182" i="14"/>
  <c r="S184" i="14"/>
  <c r="R184" i="14"/>
  <c r="S182" i="14"/>
  <c r="R182" i="14"/>
  <c r="T179" i="14"/>
  <c r="T178" i="14"/>
  <c r="S179" i="14"/>
  <c r="S178" i="14"/>
  <c r="R179" i="14"/>
  <c r="R178" i="14"/>
  <c r="T176" i="14"/>
  <c r="S176" i="14"/>
  <c r="S175" i="14"/>
  <c r="R176" i="14"/>
  <c r="R175" i="14"/>
  <c r="T175" i="14"/>
  <c r="T173" i="14"/>
  <c r="T172" i="14"/>
  <c r="S173" i="14"/>
  <c r="S172" i="14"/>
  <c r="R173" i="14"/>
  <c r="R172" i="14"/>
  <c r="T170" i="14"/>
  <c r="S170" i="14"/>
  <c r="S169" i="14"/>
  <c r="R170" i="14"/>
  <c r="R169" i="14"/>
  <c r="T169" i="14"/>
  <c r="R167" i="14"/>
  <c r="T165" i="14"/>
  <c r="T164" i="14"/>
  <c r="S165" i="14"/>
  <c r="S164" i="14"/>
  <c r="T162" i="14"/>
  <c r="T161" i="14"/>
  <c r="S162" i="14"/>
  <c r="S161" i="14"/>
  <c r="R162" i="14"/>
  <c r="R161" i="14"/>
  <c r="T159" i="14"/>
  <c r="T158" i="14"/>
  <c r="S159" i="14"/>
  <c r="S158" i="14"/>
  <c r="T157" i="14"/>
  <c r="T156" i="14"/>
  <c r="T155" i="14"/>
  <c r="T154" i="14"/>
  <c r="S157" i="14"/>
  <c r="S156" i="14"/>
  <c r="S155" i="14"/>
  <c r="S154" i="14"/>
  <c r="R157" i="14"/>
  <c r="R156" i="14"/>
  <c r="R155" i="14"/>
  <c r="R154" i="14"/>
  <c r="T152" i="14"/>
  <c r="T151" i="14"/>
  <c r="S152" i="14"/>
  <c r="S151" i="14"/>
  <c r="R152" i="14"/>
  <c r="R151" i="14"/>
  <c r="T149" i="14"/>
  <c r="T148" i="14"/>
  <c r="S149" i="14"/>
  <c r="S148" i="14"/>
  <c r="S142" i="14"/>
  <c r="R149" i="14"/>
  <c r="R148" i="14"/>
  <c r="R146" i="14"/>
  <c r="R143" i="14"/>
  <c r="T144" i="14"/>
  <c r="T143" i="14"/>
  <c r="T142" i="14"/>
  <c r="S144" i="14"/>
  <c r="S143" i="14"/>
  <c r="R144" i="14"/>
  <c r="R140" i="14"/>
  <c r="R139" i="14"/>
  <c r="T137" i="14"/>
  <c r="T136" i="14"/>
  <c r="S137" i="14"/>
  <c r="S136" i="14"/>
  <c r="R137" i="14"/>
  <c r="R136" i="14"/>
  <c r="T134" i="14"/>
  <c r="T133" i="14"/>
  <c r="S134" i="14"/>
  <c r="S133" i="14"/>
  <c r="R134" i="14"/>
  <c r="R133" i="14"/>
  <c r="T131" i="14"/>
  <c r="T130" i="14"/>
  <c r="T129" i="14"/>
  <c r="S131" i="14"/>
  <c r="S130" i="14"/>
  <c r="S129" i="14"/>
  <c r="R131" i="14"/>
  <c r="R130" i="14"/>
  <c r="R129" i="14"/>
  <c r="R127" i="14"/>
  <c r="R126" i="14"/>
  <c r="R124" i="14"/>
  <c r="R123" i="14"/>
  <c r="R121" i="14"/>
  <c r="R120" i="14"/>
  <c r="T118" i="14"/>
  <c r="S118" i="14"/>
  <c r="R118" i="14"/>
  <c r="R117" i="14"/>
  <c r="T117" i="14"/>
  <c r="S117" i="14"/>
  <c r="T115" i="14"/>
  <c r="S115" i="14"/>
  <c r="R115" i="14"/>
  <c r="R114" i="14"/>
  <c r="T114" i="14"/>
  <c r="S114" i="14"/>
  <c r="T110" i="14"/>
  <c r="S110" i="14"/>
  <c r="R110" i="14"/>
  <c r="T109" i="14"/>
  <c r="T108" i="14"/>
  <c r="T107" i="14"/>
  <c r="S109" i="14"/>
  <c r="S108" i="14"/>
  <c r="S107" i="14"/>
  <c r="R109" i="14"/>
  <c r="R108" i="14"/>
  <c r="R107" i="14"/>
  <c r="R102" i="14"/>
  <c r="T105" i="14"/>
  <c r="S105" i="14"/>
  <c r="R105" i="14"/>
  <c r="T104" i="14"/>
  <c r="T103" i="14"/>
  <c r="T102" i="14"/>
  <c r="S104" i="14"/>
  <c r="S103" i="14"/>
  <c r="S102" i="14"/>
  <c r="R104" i="14"/>
  <c r="R103" i="14"/>
  <c r="R100" i="14"/>
  <c r="R99" i="14"/>
  <c r="T97" i="14"/>
  <c r="S97" i="14"/>
  <c r="S96" i="14"/>
  <c r="R97" i="14"/>
  <c r="R96" i="14"/>
  <c r="T96" i="14"/>
  <c r="T94" i="14"/>
  <c r="T93" i="14"/>
  <c r="S94" i="14"/>
  <c r="S93" i="14"/>
  <c r="R94" i="14"/>
  <c r="R93" i="14"/>
  <c r="T91" i="14"/>
  <c r="S91" i="14"/>
  <c r="S90" i="14"/>
  <c r="R91" i="14"/>
  <c r="R90" i="14"/>
  <c r="R77" i="14"/>
  <c r="T90" i="14"/>
  <c r="R88" i="14"/>
  <c r="R87" i="14"/>
  <c r="T85" i="14"/>
  <c r="T84" i="14"/>
  <c r="S85" i="14"/>
  <c r="R85" i="14"/>
  <c r="S84" i="14"/>
  <c r="R84" i="14"/>
  <c r="T82" i="14"/>
  <c r="T81" i="14"/>
  <c r="S82" i="14"/>
  <c r="S81" i="14"/>
  <c r="S77" i="14"/>
  <c r="R82" i="14"/>
  <c r="R81" i="14"/>
  <c r="T79" i="14"/>
  <c r="T78" i="14"/>
  <c r="T77" i="14"/>
  <c r="S79" i="14"/>
  <c r="R79" i="14"/>
  <c r="S78" i="14"/>
  <c r="R78" i="14"/>
  <c r="T75" i="14"/>
  <c r="T74" i="14"/>
  <c r="S75" i="14"/>
  <c r="S74" i="14"/>
  <c r="R75" i="14"/>
  <c r="R74" i="14"/>
  <c r="R69" i="14"/>
  <c r="T72" i="14"/>
  <c r="T71" i="14"/>
  <c r="T70" i="14"/>
  <c r="S72" i="14"/>
  <c r="S71" i="14"/>
  <c r="R72" i="14"/>
  <c r="R71" i="14"/>
  <c r="R70" i="14"/>
  <c r="T67" i="14"/>
  <c r="S67" i="14"/>
  <c r="S66" i="14"/>
  <c r="R67" i="14"/>
  <c r="R66" i="14"/>
  <c r="T66" i="14"/>
  <c r="R65" i="14"/>
  <c r="R64" i="14"/>
  <c r="R63" i="14"/>
  <c r="T64" i="14"/>
  <c r="T63" i="14"/>
  <c r="S64" i="14"/>
  <c r="S63" i="14"/>
  <c r="T61" i="14"/>
  <c r="T60" i="14"/>
  <c r="S61" i="14"/>
  <c r="S60" i="14"/>
  <c r="S59" i="14"/>
  <c r="R61" i="14"/>
  <c r="R60" i="14"/>
  <c r="R59" i="14"/>
  <c r="T57" i="14"/>
  <c r="T56" i="14"/>
  <c r="T55" i="14"/>
  <c r="S57" i="14"/>
  <c r="S56" i="14"/>
  <c r="S55" i="14"/>
  <c r="R57" i="14"/>
  <c r="R56" i="14"/>
  <c r="R55" i="14"/>
  <c r="R53" i="14"/>
  <c r="R52" i="14"/>
  <c r="R51" i="14"/>
  <c r="T49" i="14"/>
  <c r="S49" i="14"/>
  <c r="S46" i="14"/>
  <c r="R49" i="14"/>
  <c r="T47" i="14"/>
  <c r="T46" i="14"/>
  <c r="S47" i="14"/>
  <c r="R47" i="14"/>
  <c r="R46" i="14"/>
  <c r="R44" i="14"/>
  <c r="T43" i="14"/>
  <c r="S43" i="14"/>
  <c r="R43" i="14"/>
  <c r="T42" i="14"/>
  <c r="T41" i="14"/>
  <c r="T38" i="14"/>
  <c r="S42" i="14"/>
  <c r="R42" i="14"/>
  <c r="R41" i="14"/>
  <c r="S41" i="14"/>
  <c r="S38" i="14"/>
  <c r="T39" i="14"/>
  <c r="S39" i="14"/>
  <c r="R39" i="14"/>
  <c r="R38" i="14"/>
  <c r="T36" i="14"/>
  <c r="T35" i="14"/>
  <c r="S36" i="14"/>
  <c r="R36" i="14"/>
  <c r="S35" i="14"/>
  <c r="S31" i="14"/>
  <c r="S30" i="14"/>
  <c r="R35" i="14"/>
  <c r="R31" i="14"/>
  <c r="R30" i="14"/>
  <c r="T33" i="14"/>
  <c r="T32" i="14"/>
  <c r="S33" i="14"/>
  <c r="S32" i="14"/>
  <c r="R33" i="14"/>
  <c r="R32" i="14"/>
  <c r="T27" i="14"/>
  <c r="S27" i="14"/>
  <c r="S26" i="14"/>
  <c r="S16" i="14"/>
  <c r="R27" i="14"/>
  <c r="T26" i="14"/>
  <c r="R26" i="14"/>
  <c r="T24" i="14"/>
  <c r="T23" i="14"/>
  <c r="S24" i="14"/>
  <c r="S23" i="14"/>
  <c r="R24" i="14"/>
  <c r="R23" i="14"/>
  <c r="T21" i="14"/>
  <c r="S21" i="14"/>
  <c r="R21" i="14"/>
  <c r="T20" i="14"/>
  <c r="S20" i="14"/>
  <c r="R20" i="14"/>
  <c r="T18" i="14"/>
  <c r="T17" i="14"/>
  <c r="T16" i="14"/>
  <c r="S18" i="14"/>
  <c r="S17" i="14"/>
  <c r="R18" i="14"/>
  <c r="R17" i="14"/>
  <c r="R16" i="14"/>
  <c r="R14" i="14"/>
  <c r="T12" i="14"/>
  <c r="T11" i="14"/>
  <c r="T10" i="14"/>
  <c r="S12" i="14"/>
  <c r="S11" i="14"/>
  <c r="S10" i="14"/>
  <c r="S9" i="14"/>
  <c r="S8" i="14"/>
  <c r="R12" i="14"/>
  <c r="R11" i="14"/>
  <c r="R10" i="14"/>
  <c r="R142" i="14"/>
  <c r="S223" i="14"/>
  <c r="S183" i="14"/>
  <c r="S181" i="14"/>
  <c r="R9" i="14"/>
  <c r="R8" i="14"/>
  <c r="T183" i="14"/>
  <c r="T181" i="14"/>
  <c r="S69" i="14"/>
  <c r="S29" i="14"/>
  <c r="S239" i="14"/>
  <c r="T69" i="14"/>
  <c r="T31" i="14"/>
  <c r="R181" i="14"/>
  <c r="T59" i="14"/>
  <c r="S113" i="14"/>
  <c r="S112" i="14"/>
  <c r="R223" i="14"/>
  <c r="R218" i="14"/>
  <c r="T113" i="14"/>
  <c r="T112" i="14"/>
  <c r="T194" i="14"/>
  <c r="T9" i="14"/>
  <c r="T8" i="14"/>
  <c r="S70" i="14"/>
  <c r="R113" i="14"/>
  <c r="R112" i="14"/>
  <c r="R29" i="14"/>
  <c r="R239" i="14"/>
  <c r="R194" i="14"/>
  <c r="T218" i="14"/>
  <c r="R183" i="14"/>
  <c r="T30" i="14"/>
  <c r="T29" i="14"/>
  <c r="T239" i="14"/>
</calcChain>
</file>

<file path=xl/sharedStrings.xml><?xml version="1.0" encoding="utf-8"?>
<sst xmlns="http://schemas.openxmlformats.org/spreadsheetml/2006/main" count="782" uniqueCount="220">
  <si>
    <t xml:space="preserve">Наименование  </t>
  </si>
  <si>
    <t>Код ГРБС</t>
  </si>
  <si>
    <t>Код раздела/ подраз-  дела</t>
  </si>
  <si>
    <t>Код целевой статьи</t>
  </si>
  <si>
    <t>Код вида расходов</t>
  </si>
  <si>
    <t>Сумма  (тыс. руб.)</t>
  </si>
  <si>
    <t>Муниципальный Совет внутригородского муниципального образования Санкт-Петербурга поселок Репино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</si>
  <si>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</si>
  <si>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</si>
  <si>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</si>
  <si>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</si>
  <si>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Расходы на содержание лиц, замещающих выборные муниципальные должности (депутатов муниципальных советов, членов выборных органов местного самоуправления в Санкт-Петербурге выборных должностных лиц местного самоуправления), осуществляющих свои полномочия на постоянной основе</t>
  </si>
  <si>
    <t>00200 00010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</si>
  <si>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</si>
  <si>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</si>
  <si>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</si>
  <si>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</si>
  <si>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обеспечения государственных (муниципальных) нужд</t>
  </si>
  <si>
    <t>002 01 00</t>
  </si>
  <si>
    <t>200</t>
  </si>
  <si>
    <t>Иные закупки товаров, работ и услуг для обеспечения государственных (муниципальных) нужд</t>
  </si>
  <si>
    <t>240</t>
  </si>
  <si>
    <t>Функционирование законодательных (представительных) органов  государственной власти и представительных органов муниципальных образований</t>
  </si>
  <si>
    <t>0103</t>
  </si>
  <si>
    <t>Расходы на содержание и обеспечение деятельности представительного органа муниципального образования</t>
  </si>
  <si>
    <t>00200 00021</t>
  </si>
  <si>
    <t>Расходы на выплату персоналу государственных (муниципальных) органов</t>
  </si>
  <si>
    <t>Уплата налогов, сборов и иных платежей</t>
  </si>
  <si>
    <t>850</t>
  </si>
  <si>
    <t>Компенсация депутатам муниципального совета, членам выборных органов местного самоуправления, выборным должностным лицам местного самоуправления, осуществляющим свои полномочия на непостоянной основе, расходов в связи с осуществлением ими своих мандатов</t>
  </si>
  <si>
    <t>00200 00022</t>
  </si>
  <si>
    <t>Расходы по уплате членских взносов на осуществление деятельности Совета муниципальных образований Санкт-Петербурга и содержание его органов</t>
  </si>
  <si>
    <t>09200 00441</t>
  </si>
  <si>
    <t>Иные бюджетные ассигнования</t>
  </si>
  <si>
    <t>800</t>
  </si>
  <si>
    <t>Местная администрация внутригородского муниципального образования Санкт-Петербурга поселок Репино</t>
  </si>
  <si>
    <t>0104</t>
  </si>
  <si>
    <t>00200 00031</t>
  </si>
  <si>
    <t>Расходы на выплаты персоналу органов местного самоуправления</t>
  </si>
  <si>
    <t>Расходы на содержание и обеспечение деятельности Главы местной администрации (исполнительно-распорядительного органа) муниципального образования</t>
  </si>
  <si>
    <t>00200 00032</t>
  </si>
  <si>
    <t>Расходы на содержание и обеспечение деятельности Местной администрации (исполнительно-распорядительного органа) муниципального образования</t>
  </si>
  <si>
    <t>Исполнение судебных актов Российской Федерации и мировых соглашений по возмещению вреда, причиненного в результате незаконных действий (бездействия) органов государственной власти (государственных органов) либо должностных лиц этих органов, а также в результате деятельности казенных учреждений</t>
  </si>
  <si>
    <t>831</t>
  </si>
  <si>
    <t>00200 G0850</t>
  </si>
  <si>
    <t>0111</t>
  </si>
  <si>
    <t>07000 00061</t>
  </si>
  <si>
    <t>870</t>
  </si>
  <si>
    <t>0113</t>
  </si>
  <si>
    <t>0920000100</t>
  </si>
  <si>
    <t>09200 G0100</t>
  </si>
  <si>
    <t xml:space="preserve">Расходы на формирование архивных фондов  органов местного самоуправления </t>
  </si>
  <si>
    <t>0900000071</t>
  </si>
  <si>
    <t>НАЦИОНАЛЬНАЯ БЕЗОПАСНОСТЬ И ПРАВООХРАНИТЕЛЬНАЯ ДЕЯТЕЛЬНОСТЬ</t>
  </si>
  <si>
    <t>0300</t>
  </si>
  <si>
    <t>0310</t>
  </si>
  <si>
    <t>Расходы по организации в установленном порядке сбора и обмена информаций в области защиты населения и территорий от чрезвычайных ситуаций природного и техногенного характера, гражданская оборона</t>
  </si>
  <si>
    <t>0309</t>
  </si>
  <si>
    <t>21900 00081</t>
  </si>
  <si>
    <t>Другие вопросы в области национальной безопасности и правоохранительной деятельности</t>
  </si>
  <si>
    <t>0314</t>
  </si>
  <si>
    <t xml:space="preserve">Расходы на осуществление защиты прав потребителей и содействию развития 
малого бизнеса на территории внутригородского муниципального образования Санкт-Петербурга 
</t>
  </si>
  <si>
    <t>79500 00522</t>
  </si>
  <si>
    <t>79500 00551</t>
  </si>
  <si>
    <t>79500 00592</t>
  </si>
  <si>
    <t>НАЦИОНАЛЬНАЯ ЭКОНОМИКА</t>
  </si>
  <si>
    <t>0400</t>
  </si>
  <si>
    <t>Общеэкономические вопросы</t>
  </si>
  <si>
    <t>0401</t>
  </si>
  <si>
    <t>51000 00101</t>
  </si>
  <si>
    <t>ДОРОЖНОЕ ХОЗЯЙСТВО                              (ДОРОЖНЫЕ ФОНДЫ)</t>
  </si>
  <si>
    <t>0409</t>
  </si>
  <si>
    <t xml:space="preserve">Дорожное хозяйство   (дорожные фонды)       </t>
  </si>
  <si>
    <t>31500 00111</t>
  </si>
  <si>
    <t>Расходы на текущий ремонт и содержание дорог, расположенных в пределах границ муниципальных образований (в соответствии с перечнем, утвержденным Правительством Санкт-Петербурга)</t>
  </si>
  <si>
    <t>ЖИЛИЩНО - КОММУНАЛЬНОЕ   ХОЗЯЙСТВО</t>
  </si>
  <si>
    <t>0500</t>
  </si>
  <si>
    <t>Благоустройство</t>
  </si>
  <si>
    <t>0503</t>
  </si>
  <si>
    <t>Расходы на размещение, содержание, включая ремонт, ограждений декоративных, ограждений газонных, полусфер, надолбов, приствольных решеток, устройств для вертикального озеленения и цветочного оформления, навесов, беседок, уличной мебели, урн, элементов озеленения, информационных щитов и стендов, планировочного устройства, за исключением велосипедных дорожек; размещение покрытий, в том числе предназначенных для кратковременного и длительного хранения индивидуального автотранспорта, на внутриквартальных территориях</t>
  </si>
  <si>
    <t>60000 00131</t>
  </si>
  <si>
    <t>Расходы на содержание внутриквартальных территорий в части обеспечения ремонта покрытий, расположенных на внутриквартальных территориях, и проведения санитарных рубок (в том числе удаление аварийных, больных деревьев и кустарников) на территориях, не относящихся к территориям зеленых насаждений в соответствии с законом Санкт-Петербурга</t>
  </si>
  <si>
    <t>60000 00132</t>
  </si>
  <si>
    <t>Расходы на установку, содержание  и  ремонт ограждений газонов</t>
  </si>
  <si>
    <t>60000 00133</t>
  </si>
  <si>
    <t>Расходы на организацию дополнительных парковочных мест на дворовых территориях.</t>
  </si>
  <si>
    <t>60000 00134</t>
  </si>
  <si>
    <t>60000 00135</t>
  </si>
  <si>
    <t>Благоустройство  территории муниципального образования, связанное с обеспечением санитарного благополучия населения</t>
  </si>
  <si>
    <t>60000 00140</t>
  </si>
  <si>
    <t>60000 00144</t>
  </si>
  <si>
    <t>Расходы на обеспечение проектирования благоустройства при размещении элементов благоустройства.</t>
  </si>
  <si>
    <t>60000 00145</t>
  </si>
  <si>
    <t>Расходы на размещение контейнерных площадок на внутриквартальных территориях, ремонт элементов благоустройства, расположенных на контейнерных площадках</t>
  </si>
  <si>
    <t>60000 00143</t>
  </si>
  <si>
    <t>60000 G3160</t>
  </si>
  <si>
    <t>Озеленение территории муниципального образования</t>
  </si>
  <si>
    <t>60000 00150</t>
  </si>
  <si>
    <t>Расходы на содержание, в том числе уборку, территорий зеленых насаждений общего пользования местного значения (включая расположенных на них элементов благоустройства), защиту зеленых насаждений на указанных территориях</t>
  </si>
  <si>
    <t>60000 00151</t>
  </si>
  <si>
    <t>60000 00152</t>
  </si>
  <si>
    <t>Расходы на проведение паспортизации территории зеленых насаждений общего пользования местного значения на территории муниципального образования, включая проведение учета зеленых насаждений искусственного происхождения иных элементов благоустройства, расположенных в границах территорий зеленых насаждений общего пользования местного значения.</t>
  </si>
  <si>
    <t>60000 00153</t>
  </si>
  <si>
    <t>Прочие мероприятия в области благоустройства территории муниципального образования</t>
  </si>
  <si>
    <t>60000 00160</t>
  </si>
  <si>
    <t>Расходы на размещение, содержание спортивных, детских площадок, включая ремонт расположенных на них элементов благоустройства, на внутриквартальных территориях</t>
  </si>
  <si>
    <t>60000 00161</t>
  </si>
  <si>
    <t>60000 00162</t>
  </si>
  <si>
    <t>Расходы на временное размещение, содержание, включая ремонт, элементов оформления Санкт-Петербурга к мероприятиям, в том числе культурно-массовым мероприятиям, городского, всероссийского и международного значения на внутриквартальных территориях</t>
  </si>
  <si>
    <t>60000 00163</t>
  </si>
  <si>
    <t>ОБРАЗОВАНИЕ</t>
  </si>
  <si>
    <t>0700</t>
  </si>
  <si>
    <t>Профессиональная подготовка, переподготовка и повышение квалификации</t>
  </si>
  <si>
    <t>0705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</si>
  <si>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муниципальных советов муниципальных образований, муниципальных служащих и работников муниципальных учреждений, организация подготовки кадров для муниципальной службы в порядке, предусмотренном законодательством РФ об образовании и законодательством РФ о муниципальной службе</t>
  </si>
  <si>
    <t>42800 00181</t>
  </si>
  <si>
    <t>0707</t>
  </si>
  <si>
    <t>Содержание и обеспечение деятельности муниципальных учреждений, обеспечивающих предоставление услуг в сфере молодежной политики</t>
  </si>
  <si>
    <t>43100 00191</t>
  </si>
  <si>
    <t>Расходы на выплату персоналу казенных учреждений</t>
  </si>
  <si>
    <t>110</t>
  </si>
  <si>
    <t>Другие вопросы в области образования</t>
  </si>
  <si>
    <t>0709</t>
  </si>
  <si>
    <t xml:space="preserve">Расходы на осуществление экологического просвещения, а также организация экологического воспитания и формирования экологической культуры в области обращения с твердыми коммунальными отходами на территории внутригородского муниципального образования Санкт-Петербурга </t>
  </si>
  <si>
    <t xml:space="preserve">КУЛЬТУРА,  КИНЕМАТОГРАФИЯ </t>
  </si>
  <si>
    <t>0800</t>
  </si>
  <si>
    <t>Культура</t>
  </si>
  <si>
    <t>0801</t>
  </si>
  <si>
    <t xml:space="preserve">Расходы по организации местных и участие в организации и  проведении городских праздничных и иных зрелищных мероприятий </t>
  </si>
  <si>
    <t>45000 00201</t>
  </si>
  <si>
    <t>СОЦИАЛЬНАЯ ПОЛИТИКА</t>
  </si>
  <si>
    <t>1000</t>
  </si>
  <si>
    <t xml:space="preserve">Пенсионное обеспечение </t>
  </si>
  <si>
    <t>1001</t>
  </si>
  <si>
    <t>50500 00232</t>
  </si>
  <si>
    <t>Социальные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</si>
  <si>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</si>
  <si>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</si>
  <si>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</si>
  <si>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Социальное обеспечение населения</t>
  </si>
  <si>
    <t>1003</t>
  </si>
  <si>
    <t>50500 00231</t>
  </si>
  <si>
    <t>Охрана семьи и детства</t>
  </si>
  <si>
    <t>1004</t>
  </si>
  <si>
    <t>51100 G0860</t>
  </si>
  <si>
    <t>Расходы на исполнение государственного полномочия Санкт-Петербурга по выплате денежных средств на вознаграждение, причитающееся приемному родителю за счет субвенций из бюджета Санкт-Петербурга</t>
  </si>
  <si>
    <t>51100 G0870</t>
  </si>
  <si>
    <t>Социальные выплаты гражданам, кроме публичных нормативных социальных выплат</t>
  </si>
  <si>
    <t>320</t>
  </si>
  <si>
    <t>СРЕДСТВА МАССОВОЙ ИНФОРМАЦИИ</t>
  </si>
  <si>
    <t>1200</t>
  </si>
  <si>
    <t>Периодическая печать и издательства</t>
  </si>
  <si>
    <t>1202</t>
  </si>
  <si>
    <t>45700 00251</t>
  </si>
  <si>
    <t>Расходы по учреждению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значения, доведения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</si>
  <si>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Расходы по назначению, выплате, перерасчету пенсии за выслугу лет лицам, замещавшим должности муниципальной службы в органах местного самоуправления, муниципальных органах муниципальных образований, а также приостановлению, возобновлению, прекращению выплаты пенсии за выслугу лет в соответствии с законом Санкт-Петербурга</t>
  </si>
  <si>
    <t>Резервные средства</t>
  </si>
  <si>
    <t>Участие в организации и финансировании временного трудоустройства несовершеннолетних в возрасте от 14 до 18 лет в свободное от учебы время, безработных граждан, испытывающих трудности в поиске работы, безработных граждан в возрасте от 18 до 20 лет из числа выпускников образовательных учреждений начального и среднего профессионального образования, ищущих работу впервые</t>
  </si>
  <si>
    <t>60000 00165</t>
  </si>
  <si>
    <t>Расходы по участию в реализации мер по профилактике дорожно-транспортного травматизма на территории муниципального образования  поселок Репино</t>
  </si>
  <si>
    <t>Расходы по участию в деятельности по профилактике правонарушений в Санкт-Петербурге в формах и порядке, установленных законодательством Санкт-Петербурга</t>
  </si>
  <si>
    <t>Расходы по участию в реализации мероприятий по охране здоровья граждан от воздействия окружающего табачного дыма и последствий потребления табака на территории муниципального образования</t>
  </si>
  <si>
    <t>Расходы по участию в создании условий для реализации мер, направленных на укрепление межнационального и межконфессионального согласия, сохранение и развитие языков и культуры народов Российской Федерации, проживающих на территории муниципального образования, социальную и культурную адаптацию мигрантов, профилактику межнациональных (межэтнических) конфликтов</t>
  </si>
  <si>
    <t xml:space="preserve">Расходы на осуществление работ в сфере благоустройства прочей территории муниципального образования </t>
  </si>
  <si>
    <t xml:space="preserve"> Расходы на размещение и содержание наружной информации в части указателей, информационных щитов и стендов.</t>
  </si>
  <si>
    <t>Расходы  по участию в  профилактике терроризма и экстремизма, а также минимизации и (или) ликвидации последствий проявления терроризма и экстремизма на территории МО</t>
  </si>
  <si>
    <t xml:space="preserve">ИТОГО </t>
  </si>
  <si>
    <t>Ведомственная структура расходов местного бюджета</t>
  </si>
  <si>
    <t>Расходы по организации работ по компенсационному озеленению, проведение санитарных рубок ( в том числе удаление аварийных, больных деревьев и кустарников), реконструкция зеленых насаждений в отношении зеленых насаждений общего пользования местного значения</t>
  </si>
  <si>
    <t>Расходы на выплату персоналу в целях обеспечения выполнения функций государственными (муниципальными) органами, казёнными учреждениями, органами управления государственными внебюджетными фондами</t>
  </si>
  <si>
    <t xml:space="preserve">Расходы на содержание главы Местной администрации </t>
  </si>
  <si>
    <t>Расходы по участию в установленном порядке в мероприятиях по профилактике незаконного потребления наркотических средств и психотропных веществ, новых потенциально опасных психоактивных веществ, наркомании в Санкт-Петербурге</t>
  </si>
  <si>
    <t>Расходы на устройство искусственных неровностей на проездах и въездах на придомовых территориях и дворовых территориях</t>
  </si>
  <si>
    <t>Расходные на исполнение государственного полномочия Санкт-Петербурга по организации и осуществлению уборки и санитарной очистки территорий за счет субвенций из бюджета Санкт-Петербурга</t>
  </si>
  <si>
    <t>Проведение публичных слушаний и собраний граждан</t>
  </si>
  <si>
    <t>0920000092</t>
  </si>
  <si>
    <t>Функционирование Правительства Российской Федерации, высших исполнительных органов  субъектов Российской Федерации, местных администраций</t>
  </si>
  <si>
    <t>0107</t>
  </si>
  <si>
    <t>Расходы на организацию и проведение мероприятий по сохранению и развитию местных традиций на территории внутригородского муниципального образования города федерального значения Санкт-Петербурга поселок Репино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</si>
  <si>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</si>
  <si>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исполнение государственного полномочия  по составлению протоколов об административных правонарушениях за счет субвенции из бюджета Санкт-Петербурга</t>
  </si>
  <si>
    <t>Расходы  на исполнение государственного полномочия  по организации и осуществлению деятельности по опеке и попечительству за счет субвенции из бюджета Санкт-Петербурга</t>
  </si>
  <si>
    <t>Расходы на исполнение государственного полномочия по выплате денежных средств на содержание ребенка в семье опекуна и приемной семье за счет субвенции из бюджета Санкт-Петербурга</t>
  </si>
  <si>
    <t>Прочие работы, услуги</t>
  </si>
  <si>
    <t>244</t>
  </si>
  <si>
    <t>Резервные фонды местной администрации</t>
  </si>
  <si>
    <t>46000 00202</t>
  </si>
  <si>
    <t>01000 00091</t>
  </si>
  <si>
    <t>02000 00491</t>
  </si>
  <si>
    <t>03000 00511</t>
  </si>
  <si>
    <t>04000 00521</t>
  </si>
  <si>
    <t>05000 00531</t>
  </si>
  <si>
    <t>06000 00591</t>
  </si>
  <si>
    <t>07000 00592</t>
  </si>
  <si>
    <t>08000 00522</t>
  </si>
  <si>
    <t>МОЛОДЕЖНАЯ ПОЛИТИКА</t>
  </si>
  <si>
    <t>РЕЗЕРВНЫЕ ФОНДЫ</t>
  </si>
  <si>
    <t>ДРУГИЕ ОБЩЕГОСУДАРСТВЕННЫЕ ВОПРОСЫ</t>
  </si>
  <si>
    <t>Проведение муниципальных выборов и
местных референдумов</t>
  </si>
  <si>
    <t>880</t>
  </si>
  <si>
    <t>00207 00051</t>
  </si>
  <si>
    <t>Иные выплаты текущего характера организациям</t>
  </si>
  <si>
    <t>Обеспечение проведения выборов и референдумов</t>
  </si>
  <si>
    <t>Расходы по проведению подготовки и обучения неработающего населения способам защиты и действиям в чрезвычайных ситуациях, а также способам от опасностей, возникающих при ведении военных действий или вследствие этих действий</t>
  </si>
  <si>
    <t>60000SP002</t>
  </si>
  <si>
    <t>60000SP001</t>
  </si>
  <si>
    <t>600 00 МP002</t>
  </si>
  <si>
    <t>600 00 МP001</t>
  </si>
  <si>
    <t>КБК</t>
  </si>
  <si>
    <t xml:space="preserve"> Расходы на организацию благоустройства территории муниципального образования за счет субсидии из бюджета Санкт Петербурга в рамках выполнения мероприятий программы "Петербургские дворы" 
</t>
  </si>
  <si>
    <t>Расходы на осуществление работ в сфере озеленения на территории муниципального образования за счет субсидии из бюджета Санкт Петербурга в рамках выполнения мероприятий программы "Петербургские дворы"</t>
  </si>
  <si>
    <t>600 00 MP001</t>
  </si>
  <si>
    <t xml:space="preserve">60000SP001 </t>
  </si>
  <si>
    <t>Расходы на осуществление работ в сфере озеленения на территории муниципального образования, софинансируемые за счет средств местного бюджета в рамках выполнения мероприятий программы "Петербургские дворы"</t>
  </si>
  <si>
    <t>Расходы на организацию благоустройства территории муниципального образования, софинансируемые за счет средств местного бюджета в рамках выполнения мероприятий программы "Петербургские дворы"</t>
  </si>
  <si>
    <t>Приложение №2</t>
  </si>
  <si>
    <t>внутригородского муниципального образования города федерального значения Санкт-Петербурга поселок Репино на 2025 год на плановый период 2026 и 2027 годов.</t>
  </si>
  <si>
    <t>2025</t>
  </si>
  <si>
    <t>Расходы по назначению, выплате, перерасчету ежемесячной доплаты за стаж (общую продолжительность) работы (службы) в органах местного самоуправления к страховой пенсии по старости, страховой пенсии по инвалидности, пенсии за выслугу лет лицам, замещавшим муниципальные должности, должности муниципальной службы в органах местного самоуправления (далее - доплата к пенсии), а также приостановлению, возобновлению, прекращению выплаты доплаты к пенсии в соответствии с законом Санкт-Петербурга</t>
  </si>
  <si>
    <t xml:space="preserve"> к решению МС ВМО поселок Репино № 1-5 от  20.12.2024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</si>
</sst>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,##0.0"/>
  </numFmts>
  <fonts count="1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1"/>
      <color indexed="1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3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312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172" fontId="1" fillId="0" borderId="0" xfId="0" applyNumberFormat="1" applyFont="1" applyFill="1"/>
    <xf numFmtId="0" fontId="2" fillId="0" borderId="0" xfId="0" applyFont="1" applyFill="1"/>
    <xf numFmtId="0" fontId="1" fillId="0" borderId="0" xfId="0" applyFont="1" applyFill="1" applyAlignment="1">
      <alignment wrapText="1"/>
    </xf>
    <xf numFmtId="0" fontId="7" fillId="0" borderId="0" xfId="0" applyFont="1" applyFill="1"/>
    <xf numFmtId="49" fontId="9" fillId="0" borderId="1" xfId="0" applyNumberFormat="1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vertical="center" wrapText="1"/>
    </xf>
    <xf numFmtId="49" fontId="9" fillId="0" borderId="2" xfId="0" applyNumberFormat="1" applyFont="1" applyFill="1" applyBorder="1" applyAlignment="1">
      <alignment horizontal="center" wrapText="1"/>
    </xf>
    <xf numFmtId="49" fontId="7" fillId="0" borderId="2" xfId="0" applyNumberFormat="1" applyFont="1" applyFill="1" applyBorder="1" applyAlignment="1">
      <alignment horizontal="center" wrapText="1"/>
    </xf>
    <xf numFmtId="0" fontId="9" fillId="0" borderId="0" xfId="0" applyFont="1" applyFill="1"/>
    <xf numFmtId="0" fontId="9" fillId="0" borderId="3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49" fontId="7" fillId="2" borderId="2" xfId="0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wrapText="1"/>
    </xf>
    <xf numFmtId="0" fontId="9" fillId="0" borderId="3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 vertical="center" wrapText="1"/>
    </xf>
    <xf numFmtId="49" fontId="9" fillId="3" borderId="2" xfId="0" applyNumberFormat="1" applyFont="1" applyFill="1" applyBorder="1" applyAlignment="1">
      <alignment horizontal="center" wrapText="1"/>
    </xf>
    <xf numFmtId="49" fontId="7" fillId="3" borderId="2" xfId="0" applyNumberFormat="1" applyFont="1" applyFill="1" applyBorder="1" applyAlignment="1">
      <alignment horizontal="center" wrapText="1"/>
    </xf>
    <xf numFmtId="0" fontId="9" fillId="0" borderId="4" xfId="0" applyFont="1" applyFill="1" applyBorder="1" applyAlignment="1">
      <alignment wrapText="1"/>
    </xf>
    <xf numFmtId="0" fontId="7" fillId="0" borderId="4" xfId="0" applyFont="1" applyFill="1" applyBorder="1" applyAlignment="1">
      <alignment wrapText="1"/>
    </xf>
    <xf numFmtId="0" fontId="7" fillId="0" borderId="0" xfId="0" applyFont="1" applyFill="1" applyAlignment="1"/>
    <xf numFmtId="0" fontId="10" fillId="0" borderId="3" xfId="0" applyFont="1" applyFill="1" applyBorder="1" applyAlignment="1">
      <alignment wrapText="1"/>
    </xf>
    <xf numFmtId="49" fontId="9" fillId="0" borderId="4" xfId="0" applyNumberFormat="1" applyFont="1" applyFill="1" applyBorder="1" applyAlignment="1">
      <alignment horizontal="center"/>
    </xf>
    <xf numFmtId="0" fontId="7" fillId="4" borderId="3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vertical="center" wrapText="1"/>
    </xf>
    <xf numFmtId="172" fontId="9" fillId="3" borderId="4" xfId="0" applyNumberFormat="1" applyFont="1" applyFill="1" applyBorder="1" applyAlignment="1">
      <alignment horizontal="center"/>
    </xf>
    <xf numFmtId="172" fontId="7" fillId="3" borderId="4" xfId="0" applyNumberFormat="1" applyFont="1" applyFill="1" applyBorder="1" applyAlignment="1">
      <alignment horizontal="center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wrapText="1"/>
    </xf>
    <xf numFmtId="49" fontId="14" fillId="0" borderId="2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wrapText="1"/>
    </xf>
    <xf numFmtId="49" fontId="15" fillId="0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 wrapText="1"/>
    </xf>
    <xf numFmtId="49" fontId="15" fillId="2" borderId="2" xfId="0" applyNumberFormat="1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 wrapText="1"/>
    </xf>
    <xf numFmtId="49" fontId="14" fillId="3" borderId="2" xfId="0" applyNumberFormat="1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 wrapText="1"/>
    </xf>
    <xf numFmtId="49" fontId="15" fillId="3" borderId="2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wrapText="1"/>
    </xf>
    <xf numFmtId="49" fontId="1" fillId="0" borderId="2" xfId="0" applyNumberFormat="1" applyFont="1" applyFill="1" applyBorder="1" applyAlignment="1">
      <alignment horizontal="center" wrapText="1"/>
    </xf>
    <xf numFmtId="49" fontId="1" fillId="2" borderId="2" xfId="0" applyNumberFormat="1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 wrapText="1"/>
    </xf>
    <xf numFmtId="49" fontId="1" fillId="3" borderId="2" xfId="0" applyNumberFormat="1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/>
    </xf>
    <xf numFmtId="49" fontId="14" fillId="0" borderId="7" xfId="0" applyNumberFormat="1" applyFont="1" applyFill="1" applyBorder="1" applyAlignment="1">
      <alignment horizontal="center"/>
    </xf>
    <xf numFmtId="172" fontId="9" fillId="2" borderId="8" xfId="0" applyNumberFormat="1" applyFont="1" applyFill="1" applyBorder="1" applyAlignment="1">
      <alignment horizontal="center"/>
    </xf>
    <xf numFmtId="172" fontId="9" fillId="2" borderId="9" xfId="0" applyNumberFormat="1" applyFont="1" applyFill="1" applyBorder="1" applyAlignment="1">
      <alignment horizontal="center"/>
    </xf>
    <xf numFmtId="172" fontId="9" fillId="2" borderId="4" xfId="0" applyNumberFormat="1" applyFont="1" applyFill="1" applyBorder="1" applyAlignment="1">
      <alignment horizontal="center"/>
    </xf>
    <xf numFmtId="172" fontId="9" fillId="2" borderId="10" xfId="0" applyNumberFormat="1" applyFont="1" applyFill="1" applyBorder="1" applyAlignment="1">
      <alignment horizontal="center"/>
    </xf>
    <xf numFmtId="172" fontId="7" fillId="2" borderId="4" xfId="0" applyNumberFormat="1" applyFont="1" applyFill="1" applyBorder="1" applyAlignment="1">
      <alignment horizontal="center"/>
    </xf>
    <xf numFmtId="172" fontId="7" fillId="2" borderId="10" xfId="0" applyNumberFormat="1" applyFont="1" applyFill="1" applyBorder="1" applyAlignment="1">
      <alignment horizontal="center"/>
    </xf>
    <xf numFmtId="172" fontId="10" fillId="0" borderId="5" xfId="0" applyNumberFormat="1" applyFont="1" applyFill="1" applyBorder="1"/>
    <xf numFmtId="172" fontId="7" fillId="0" borderId="5" xfId="0" applyNumberFormat="1" applyFont="1" applyFill="1" applyBorder="1"/>
    <xf numFmtId="172" fontId="7" fillId="5" borderId="4" xfId="0" applyNumberFormat="1" applyFont="1" applyFill="1" applyBorder="1" applyAlignment="1">
      <alignment horizontal="center" wrapText="1"/>
    </xf>
    <xf numFmtId="172" fontId="7" fillId="6" borderId="4" xfId="0" applyNumberFormat="1" applyFont="1" applyFill="1" applyBorder="1" applyAlignment="1">
      <alignment horizontal="center"/>
    </xf>
    <xf numFmtId="172" fontId="9" fillId="6" borderId="4" xfId="0" applyNumberFormat="1" applyFont="1" applyFill="1" applyBorder="1" applyAlignment="1">
      <alignment horizontal="center"/>
    </xf>
    <xf numFmtId="172" fontId="9" fillId="6" borderId="10" xfId="0" applyNumberFormat="1" applyFont="1" applyFill="1" applyBorder="1" applyAlignment="1">
      <alignment horizontal="center"/>
    </xf>
    <xf numFmtId="172" fontId="7" fillId="6" borderId="10" xfId="0" applyNumberFormat="1" applyFont="1" applyFill="1" applyBorder="1" applyAlignment="1">
      <alignment horizontal="center"/>
    </xf>
    <xf numFmtId="172" fontId="7" fillId="0" borderId="5" xfId="0" applyNumberFormat="1" applyFont="1" applyFill="1" applyBorder="1" applyAlignment="1">
      <alignment horizontal="center"/>
    </xf>
    <xf numFmtId="172" fontId="9" fillId="0" borderId="5" xfId="0" applyNumberFormat="1" applyFont="1" applyFill="1" applyBorder="1" applyAlignment="1">
      <alignment horizontal="center"/>
    </xf>
    <xf numFmtId="172" fontId="7" fillId="6" borderId="11" xfId="0" applyNumberFormat="1" applyFont="1" applyFill="1" applyBorder="1" applyAlignment="1">
      <alignment horizontal="center"/>
    </xf>
    <xf numFmtId="172" fontId="7" fillId="0" borderId="12" xfId="0" applyNumberFormat="1" applyFont="1" applyFill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172" fontId="7" fillId="4" borderId="5" xfId="0" applyNumberFormat="1" applyFont="1" applyFill="1" applyBorder="1" applyAlignment="1">
      <alignment horizontal="center"/>
    </xf>
    <xf numFmtId="49" fontId="1" fillId="4" borderId="2" xfId="0" applyNumberFormat="1" applyFont="1" applyFill="1" applyBorder="1" applyAlignment="1">
      <alignment horizontal="center"/>
    </xf>
    <xf numFmtId="49" fontId="7" fillId="4" borderId="2" xfId="0" applyNumberFormat="1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 wrapText="1"/>
    </xf>
    <xf numFmtId="49" fontId="14" fillId="4" borderId="2" xfId="0" applyNumberFormat="1" applyFont="1" applyFill="1" applyBorder="1" applyAlignment="1">
      <alignment horizontal="center"/>
    </xf>
    <xf numFmtId="49" fontId="6" fillId="4" borderId="2" xfId="0" applyNumberFormat="1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 wrapText="1"/>
    </xf>
    <xf numFmtId="49" fontId="15" fillId="4" borderId="2" xfId="0" applyNumberFormat="1" applyFont="1" applyFill="1" applyBorder="1" applyAlignment="1">
      <alignment horizontal="center"/>
    </xf>
    <xf numFmtId="49" fontId="9" fillId="4" borderId="2" xfId="0" applyNumberFormat="1" applyFont="1" applyFill="1" applyBorder="1" applyAlignment="1">
      <alignment horizontal="center"/>
    </xf>
    <xf numFmtId="0" fontId="7" fillId="4" borderId="3" xfId="0" applyFont="1" applyFill="1" applyBorder="1" applyAlignment="1">
      <alignment wrapText="1"/>
    </xf>
    <xf numFmtId="0" fontId="7" fillId="4" borderId="3" xfId="0" applyFont="1" applyFill="1" applyBorder="1" applyAlignment="1"/>
    <xf numFmtId="0" fontId="9" fillId="6" borderId="3" xfId="0" applyFont="1" applyFill="1" applyBorder="1" applyAlignment="1">
      <alignment vertical="center" wrapText="1"/>
    </xf>
    <xf numFmtId="0" fontId="14" fillId="6" borderId="2" xfId="0" applyFont="1" applyFill="1" applyBorder="1" applyAlignment="1">
      <alignment horizontal="center" wrapText="1"/>
    </xf>
    <xf numFmtId="49" fontId="14" fillId="6" borderId="2" xfId="0" applyNumberFormat="1" applyFont="1" applyFill="1" applyBorder="1" applyAlignment="1">
      <alignment horizontal="center"/>
    </xf>
    <xf numFmtId="49" fontId="6" fillId="6" borderId="2" xfId="0" applyNumberFormat="1" applyFont="1" applyFill="1" applyBorder="1" applyAlignment="1">
      <alignment horizontal="center" wrapText="1"/>
    </xf>
    <xf numFmtId="49" fontId="9" fillId="6" borderId="2" xfId="0" applyNumberFormat="1" applyFont="1" applyFill="1" applyBorder="1" applyAlignment="1">
      <alignment horizontal="center" wrapText="1"/>
    </xf>
    <xf numFmtId="0" fontId="15" fillId="6" borderId="2" xfId="0" applyFont="1" applyFill="1" applyBorder="1" applyAlignment="1">
      <alignment horizontal="center" wrapText="1"/>
    </xf>
    <xf numFmtId="49" fontId="15" fillId="6" borderId="2" xfId="0" applyNumberFormat="1" applyFont="1" applyFill="1" applyBorder="1" applyAlignment="1">
      <alignment horizontal="center"/>
    </xf>
    <xf numFmtId="49" fontId="1" fillId="6" borderId="2" xfId="0" applyNumberFormat="1" applyFont="1" applyFill="1" applyBorder="1" applyAlignment="1">
      <alignment horizontal="center" wrapText="1"/>
    </xf>
    <xf numFmtId="49" fontId="7" fillId="6" borderId="2" xfId="0" applyNumberFormat="1" applyFont="1" applyFill="1" applyBorder="1" applyAlignment="1">
      <alignment horizontal="center" wrapText="1"/>
    </xf>
    <xf numFmtId="0" fontId="7" fillId="6" borderId="3" xfId="0" applyFont="1" applyFill="1" applyBorder="1" applyAlignment="1">
      <alignment vertical="center" wrapText="1"/>
    </xf>
    <xf numFmtId="0" fontId="15" fillId="0" borderId="13" xfId="0" applyFont="1" applyFill="1" applyBorder="1" applyAlignment="1">
      <alignment horizontal="center" wrapText="1"/>
    </xf>
    <xf numFmtId="49" fontId="15" fillId="0" borderId="13" xfId="0" applyNumberFormat="1" applyFont="1" applyFill="1" applyBorder="1" applyAlignment="1">
      <alignment horizontal="center"/>
    </xf>
    <xf numFmtId="172" fontId="7" fillId="0" borderId="14" xfId="0" applyNumberFormat="1" applyFont="1" applyFill="1" applyBorder="1" applyAlignment="1">
      <alignment horizontal="center"/>
    </xf>
    <xf numFmtId="172" fontId="9" fillId="2" borderId="15" xfId="0" applyNumberFormat="1" applyFont="1" applyFill="1" applyBorder="1" applyAlignment="1">
      <alignment horizontal="center"/>
    </xf>
    <xf numFmtId="172" fontId="7" fillId="5" borderId="5" xfId="0" applyNumberFormat="1" applyFont="1" applyFill="1" applyBorder="1" applyAlignment="1">
      <alignment horizontal="center"/>
    </xf>
    <xf numFmtId="0" fontId="18" fillId="0" borderId="16" xfId="0" applyFont="1" applyFill="1" applyBorder="1" applyAlignment="1">
      <alignment wrapText="1"/>
    </xf>
    <xf numFmtId="0" fontId="14" fillId="0" borderId="13" xfId="0" applyFont="1" applyFill="1" applyBorder="1" applyAlignment="1">
      <alignment horizontal="center" wrapText="1"/>
    </xf>
    <xf numFmtId="49" fontId="14" fillId="0" borderId="13" xfId="0" applyNumberFormat="1" applyFont="1" applyFill="1" applyBorder="1" applyAlignment="1">
      <alignment horizontal="center"/>
    </xf>
    <xf numFmtId="49" fontId="6" fillId="0" borderId="13" xfId="0" applyNumberFormat="1" applyFont="1" applyFill="1" applyBorder="1" applyAlignment="1">
      <alignment horizontal="center"/>
    </xf>
    <xf numFmtId="49" fontId="9" fillId="0" borderId="11" xfId="0" applyNumberFormat="1" applyFont="1" applyFill="1" applyBorder="1" applyAlignment="1">
      <alignment horizontal="center"/>
    </xf>
    <xf numFmtId="49" fontId="7" fillId="4" borderId="4" xfId="0" applyNumberFormat="1" applyFont="1" applyFill="1" applyBorder="1" applyAlignment="1">
      <alignment horizontal="center"/>
    </xf>
    <xf numFmtId="0" fontId="9" fillId="4" borderId="3" xfId="0" applyFont="1" applyFill="1" applyBorder="1" applyAlignment="1">
      <alignment wrapText="1"/>
    </xf>
    <xf numFmtId="172" fontId="9" fillId="6" borderId="8" xfId="0" applyNumberFormat="1" applyFont="1" applyFill="1" applyBorder="1" applyAlignment="1">
      <alignment horizontal="center"/>
    </xf>
    <xf numFmtId="172" fontId="9" fillId="6" borderId="9" xfId="0" applyNumberFormat="1" applyFont="1" applyFill="1" applyBorder="1" applyAlignment="1">
      <alignment horizontal="center"/>
    </xf>
    <xf numFmtId="0" fontId="17" fillId="4" borderId="3" xfId="0" applyFont="1" applyFill="1" applyBorder="1" applyAlignment="1">
      <alignment vertical="center" wrapText="1"/>
    </xf>
    <xf numFmtId="0" fontId="7" fillId="4" borderId="4" xfId="0" applyFont="1" applyFill="1" applyBorder="1" applyAlignment="1"/>
    <xf numFmtId="49" fontId="9" fillId="4" borderId="4" xfId="0" applyNumberFormat="1" applyFont="1" applyFill="1" applyBorder="1" applyAlignment="1">
      <alignment horizontal="center"/>
    </xf>
    <xf numFmtId="172" fontId="9" fillId="6" borderId="17" xfId="0" applyNumberFormat="1" applyFont="1" applyFill="1" applyBorder="1" applyAlignment="1">
      <alignment horizontal="center"/>
    </xf>
    <xf numFmtId="172" fontId="9" fillId="6" borderId="18" xfId="0" applyNumberFormat="1" applyFont="1" applyFill="1" applyBorder="1" applyAlignment="1">
      <alignment horizontal="center"/>
    </xf>
    <xf numFmtId="172" fontId="9" fillId="6" borderId="19" xfId="0" applyNumberFormat="1" applyFont="1" applyFill="1" applyBorder="1" applyAlignment="1">
      <alignment horizontal="center"/>
    </xf>
    <xf numFmtId="172" fontId="7" fillId="6" borderId="8" xfId="0" applyNumberFormat="1" applyFont="1" applyFill="1" applyBorder="1" applyAlignment="1">
      <alignment horizontal="center"/>
    </xf>
    <xf numFmtId="172" fontId="7" fillId="6" borderId="9" xfId="0" applyNumberFormat="1" applyFont="1" applyFill="1" applyBorder="1" applyAlignment="1">
      <alignment horizontal="center"/>
    </xf>
    <xf numFmtId="172" fontId="7" fillId="6" borderId="20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 wrapText="1"/>
    </xf>
    <xf numFmtId="49" fontId="6" fillId="4" borderId="2" xfId="0" applyNumberFormat="1" applyFont="1" applyFill="1" applyBorder="1" applyAlignment="1">
      <alignment horizontal="center" wrapText="1"/>
    </xf>
    <xf numFmtId="49" fontId="1" fillId="4" borderId="2" xfId="0" applyNumberFormat="1" applyFont="1" applyFill="1" applyBorder="1" applyAlignment="1">
      <alignment horizontal="center" wrapText="1"/>
    </xf>
    <xf numFmtId="49" fontId="7" fillId="4" borderId="2" xfId="0" applyNumberFormat="1" applyFont="1" applyFill="1" applyBorder="1" applyAlignment="1">
      <alignment horizontal="center" wrapText="1"/>
    </xf>
    <xf numFmtId="172" fontId="7" fillId="6" borderId="4" xfId="0" applyNumberFormat="1" applyFont="1" applyFill="1" applyBorder="1" applyAlignment="1">
      <alignment horizontal="center" wrapText="1"/>
    </xf>
    <xf numFmtId="172" fontId="7" fillId="6" borderId="10" xfId="0" applyNumberFormat="1" applyFont="1" applyFill="1" applyBorder="1" applyAlignment="1">
      <alignment horizontal="center" wrapText="1"/>
    </xf>
    <xf numFmtId="0" fontId="7" fillId="4" borderId="0" xfId="0" applyFont="1" applyFill="1" applyBorder="1" applyAlignment="1">
      <alignment wrapText="1"/>
    </xf>
    <xf numFmtId="0" fontId="14" fillId="4" borderId="1" xfId="0" applyFont="1" applyFill="1" applyBorder="1" applyAlignment="1">
      <alignment horizontal="center" vertical="center" wrapText="1"/>
    </xf>
    <xf numFmtId="49" fontId="14" fillId="4" borderId="1" xfId="0" applyNumberFormat="1" applyFont="1" applyFill="1" applyBorder="1" applyAlignment="1">
      <alignment horizontal="center"/>
    </xf>
    <xf numFmtId="49" fontId="6" fillId="4" borderId="1" xfId="0" applyNumberFormat="1" applyFont="1" applyFill="1" applyBorder="1" applyAlignment="1">
      <alignment horizontal="center" wrapText="1"/>
    </xf>
    <xf numFmtId="49" fontId="9" fillId="4" borderId="1" xfId="0" applyNumberFormat="1" applyFont="1" applyFill="1" applyBorder="1" applyAlignment="1">
      <alignment horizontal="center" wrapText="1"/>
    </xf>
    <xf numFmtId="172" fontId="9" fillId="6" borderId="8" xfId="0" applyNumberFormat="1" applyFont="1" applyFill="1" applyBorder="1" applyAlignment="1">
      <alignment horizontal="center" wrapText="1"/>
    </xf>
    <xf numFmtId="172" fontId="9" fillId="6" borderId="9" xfId="0" applyNumberFormat="1" applyFont="1" applyFill="1" applyBorder="1" applyAlignment="1">
      <alignment horizontal="center" wrapText="1"/>
    </xf>
    <xf numFmtId="49" fontId="9" fillId="4" borderId="1" xfId="0" applyNumberFormat="1" applyFont="1" applyFill="1" applyBorder="1" applyAlignment="1">
      <alignment horizontal="center"/>
    </xf>
    <xf numFmtId="4" fontId="7" fillId="6" borderId="4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vertical="center" wrapText="1"/>
    </xf>
    <xf numFmtId="49" fontId="15" fillId="4" borderId="4" xfId="0" applyNumberFormat="1" applyFont="1" applyFill="1" applyBorder="1" applyAlignment="1">
      <alignment horizontal="center"/>
    </xf>
    <xf numFmtId="49" fontId="1" fillId="4" borderId="13" xfId="0" applyNumberFormat="1" applyFont="1" applyFill="1" applyBorder="1" applyAlignment="1">
      <alignment horizontal="center"/>
    </xf>
    <xf numFmtId="49" fontId="7" fillId="4" borderId="13" xfId="0" applyNumberFormat="1" applyFont="1" applyFill="1" applyBorder="1" applyAlignment="1">
      <alignment horizontal="center"/>
    </xf>
    <xf numFmtId="49" fontId="6" fillId="4" borderId="1" xfId="0" applyNumberFormat="1" applyFont="1" applyFill="1" applyBorder="1" applyAlignment="1">
      <alignment horizontal="center"/>
    </xf>
    <xf numFmtId="49" fontId="7" fillId="4" borderId="5" xfId="0" applyNumberFormat="1" applyFont="1" applyFill="1" applyBorder="1" applyAlignment="1">
      <alignment horizontal="center"/>
    </xf>
    <xf numFmtId="0" fontId="7" fillId="4" borderId="16" xfId="0" applyFont="1" applyFill="1" applyBorder="1" applyAlignment="1">
      <alignment vertical="center" wrapText="1"/>
    </xf>
    <xf numFmtId="0" fontId="15" fillId="4" borderId="13" xfId="0" applyFont="1" applyFill="1" applyBorder="1" applyAlignment="1">
      <alignment horizontal="center" wrapText="1"/>
    </xf>
    <xf numFmtId="49" fontId="15" fillId="4" borderId="13" xfId="0" applyNumberFormat="1" applyFont="1" applyFill="1" applyBorder="1" applyAlignment="1">
      <alignment horizontal="center"/>
    </xf>
    <xf numFmtId="0" fontId="7" fillId="4" borderId="2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horizontal="center" wrapText="1"/>
    </xf>
    <xf numFmtId="49" fontId="7" fillId="4" borderId="22" xfId="0" applyNumberFormat="1" applyFont="1" applyFill="1" applyBorder="1" applyAlignment="1">
      <alignment horizontal="center"/>
    </xf>
    <xf numFmtId="0" fontId="14" fillId="4" borderId="5" xfId="0" applyFont="1" applyFill="1" applyBorder="1" applyAlignment="1">
      <alignment horizontal="center" wrapText="1"/>
    </xf>
    <xf numFmtId="49" fontId="15" fillId="4" borderId="5" xfId="0" applyNumberFormat="1" applyFont="1" applyFill="1" applyBorder="1" applyAlignment="1">
      <alignment horizontal="center"/>
    </xf>
    <xf numFmtId="49" fontId="14" fillId="4" borderId="8" xfId="0" applyNumberFormat="1" applyFont="1" applyFill="1" applyBorder="1" applyAlignment="1">
      <alignment horizontal="center"/>
    </xf>
    <xf numFmtId="49" fontId="14" fillId="4" borderId="5" xfId="0" applyNumberFormat="1" applyFont="1" applyFill="1" applyBorder="1" applyAlignment="1">
      <alignment horizontal="center"/>
    </xf>
    <xf numFmtId="0" fontId="15" fillId="4" borderId="5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vertical="center" wrapText="1"/>
    </xf>
    <xf numFmtId="49" fontId="1" fillId="4" borderId="5" xfId="0" applyNumberFormat="1" applyFont="1" applyFill="1" applyBorder="1" applyAlignment="1">
      <alignment horizontal="center"/>
    </xf>
    <xf numFmtId="172" fontId="7" fillId="5" borderId="12" xfId="0" applyNumberFormat="1" applyFont="1" applyFill="1" applyBorder="1" applyAlignment="1">
      <alignment horizontal="center"/>
    </xf>
    <xf numFmtId="172" fontId="7" fillId="0" borderId="0" xfId="0" applyNumberFormat="1" applyFont="1" applyFill="1" applyBorder="1" applyAlignment="1">
      <alignment horizontal="center"/>
    </xf>
    <xf numFmtId="49" fontId="9" fillId="0" borderId="23" xfId="0" applyNumberFormat="1" applyFont="1" applyFill="1" applyBorder="1" applyAlignment="1">
      <alignment horizontal="center"/>
    </xf>
    <xf numFmtId="49" fontId="6" fillId="0" borderId="23" xfId="0" applyNumberFormat="1" applyFont="1" applyFill="1" applyBorder="1" applyAlignment="1">
      <alignment horizontal="center"/>
    </xf>
    <xf numFmtId="49" fontId="1" fillId="0" borderId="11" xfId="0" applyNumberFormat="1" applyFont="1" applyFill="1" applyBorder="1" applyAlignment="1">
      <alignment horizontal="center"/>
    </xf>
    <xf numFmtId="49" fontId="7" fillId="0" borderId="5" xfId="0" applyNumberFormat="1" applyFont="1" applyFill="1" applyBorder="1" applyAlignment="1">
      <alignment horizontal="center"/>
    </xf>
    <xf numFmtId="49" fontId="15" fillId="0" borderId="11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/>
    </xf>
    <xf numFmtId="49" fontId="7" fillId="0" borderId="14" xfId="0" applyNumberFormat="1" applyFont="1" applyFill="1" applyBorder="1" applyAlignment="1">
      <alignment horizontal="center"/>
    </xf>
    <xf numFmtId="172" fontId="9" fillId="5" borderId="5" xfId="0" applyNumberFormat="1" applyFont="1" applyFill="1" applyBorder="1" applyAlignment="1">
      <alignment horizontal="center"/>
    </xf>
    <xf numFmtId="49" fontId="7" fillId="0" borderId="4" xfId="0" applyNumberFormat="1" applyFont="1" applyFill="1" applyBorder="1" applyAlignment="1">
      <alignment horizontal="center"/>
    </xf>
    <xf numFmtId="0" fontId="7" fillId="4" borderId="0" xfId="0" applyFont="1" applyFill="1" applyBorder="1" applyAlignment="1">
      <alignment vertical="center" wrapText="1"/>
    </xf>
    <xf numFmtId="0" fontId="9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49" fontId="7" fillId="4" borderId="12" xfId="0" applyNumberFormat="1" applyFont="1" applyFill="1" applyBorder="1" applyAlignment="1">
      <alignment horizontal="center"/>
    </xf>
    <xf numFmtId="49" fontId="6" fillId="4" borderId="5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right"/>
    </xf>
    <xf numFmtId="172" fontId="7" fillId="6" borderId="6" xfId="0" applyNumberFormat="1" applyFont="1" applyFill="1" applyBorder="1" applyAlignment="1">
      <alignment horizontal="center"/>
    </xf>
    <xf numFmtId="172" fontId="7" fillId="4" borderId="24" xfId="0" applyNumberFormat="1" applyFont="1" applyFill="1" applyBorder="1" applyAlignment="1">
      <alignment horizontal="center"/>
    </xf>
    <xf numFmtId="172" fontId="7" fillId="7" borderId="5" xfId="0" applyNumberFormat="1" applyFont="1" applyFill="1" applyBorder="1" applyAlignment="1">
      <alignment horizontal="center"/>
    </xf>
    <xf numFmtId="172" fontId="7" fillId="8" borderId="5" xfId="0" applyNumberFormat="1" applyFont="1" applyFill="1" applyBorder="1" applyAlignment="1">
      <alignment horizontal="center"/>
    </xf>
    <xf numFmtId="172" fontId="7" fillId="0" borderId="4" xfId="0" applyNumberFormat="1" applyFont="1" applyFill="1" applyBorder="1" applyAlignment="1">
      <alignment horizontal="center"/>
    </xf>
    <xf numFmtId="172" fontId="7" fillId="0" borderId="11" xfId="0" applyNumberFormat="1" applyFont="1" applyFill="1" applyBorder="1" applyAlignment="1">
      <alignment horizontal="center"/>
    </xf>
    <xf numFmtId="172" fontId="7" fillId="0" borderId="10" xfId="0" applyNumberFormat="1" applyFont="1" applyFill="1" applyBorder="1" applyAlignment="1">
      <alignment horizontal="center"/>
    </xf>
    <xf numFmtId="172" fontId="12" fillId="0" borderId="5" xfId="0" applyNumberFormat="1" applyFont="1" applyFill="1" applyBorder="1" applyAlignment="1">
      <alignment horizontal="center"/>
    </xf>
    <xf numFmtId="172" fontId="9" fillId="0" borderId="4" xfId="0" applyNumberFormat="1" applyFont="1" applyFill="1" applyBorder="1" applyAlignment="1">
      <alignment horizontal="center"/>
    </xf>
    <xf numFmtId="172" fontId="9" fillId="0" borderId="10" xfId="0" applyNumberFormat="1" applyFont="1" applyFill="1" applyBorder="1" applyAlignment="1">
      <alignment horizontal="center"/>
    </xf>
    <xf numFmtId="172" fontId="7" fillId="0" borderId="8" xfId="0" applyNumberFormat="1" applyFont="1" applyFill="1" applyBorder="1" applyAlignment="1">
      <alignment horizontal="center"/>
    </xf>
    <xf numFmtId="172" fontId="7" fillId="0" borderId="9" xfId="0" applyNumberFormat="1" applyFont="1" applyFill="1" applyBorder="1" applyAlignment="1">
      <alignment horizontal="center"/>
    </xf>
    <xf numFmtId="172" fontId="7" fillId="0" borderId="22" xfId="0" applyNumberFormat="1" applyFont="1" applyFill="1" applyBorder="1" applyAlignment="1">
      <alignment horizontal="center"/>
    </xf>
    <xf numFmtId="172" fontId="9" fillId="0" borderId="8" xfId="0" applyNumberFormat="1" applyFont="1" applyFill="1" applyBorder="1" applyAlignment="1">
      <alignment horizontal="center"/>
    </xf>
    <xf numFmtId="172" fontId="9" fillId="0" borderId="9" xfId="0" applyNumberFormat="1" applyFont="1" applyFill="1" applyBorder="1" applyAlignment="1">
      <alignment horizontal="center"/>
    </xf>
    <xf numFmtId="172" fontId="12" fillId="0" borderId="11" xfId="0" applyNumberFormat="1" applyFont="1" applyFill="1" applyBorder="1" applyAlignment="1">
      <alignment horizontal="center"/>
    </xf>
    <xf numFmtId="0" fontId="7" fillId="4" borderId="25" xfId="0" applyFont="1" applyFill="1" applyBorder="1" applyAlignment="1"/>
    <xf numFmtId="0" fontId="7" fillId="4" borderId="26" xfId="0" applyFont="1" applyFill="1" applyBorder="1" applyAlignment="1"/>
    <xf numFmtId="0" fontId="7" fillId="4" borderId="25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26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right" wrapText="1"/>
    </xf>
    <xf numFmtId="0" fontId="4" fillId="2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172" fontId="6" fillId="0" borderId="5" xfId="0" applyNumberFormat="1" applyFont="1" applyFill="1" applyBorder="1" applyAlignment="1">
      <alignment horizontal="center" vertical="center" wrapText="1"/>
    </xf>
    <xf numFmtId="0" fontId="9" fillId="4" borderId="38" xfId="0" applyFont="1" applyFill="1" applyBorder="1" applyAlignment="1">
      <alignment horizontal="center" vertical="center" wrapText="1"/>
    </xf>
    <xf numFmtId="0" fontId="9" fillId="4" borderId="39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wrapText="1"/>
    </xf>
    <xf numFmtId="0" fontId="9" fillId="4" borderId="26" xfId="0" applyFont="1" applyFill="1" applyBorder="1" applyAlignment="1">
      <alignment horizont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left" vertical="center" wrapText="1"/>
    </xf>
    <xf numFmtId="0" fontId="7" fillId="4" borderId="26" xfId="0" applyFont="1" applyFill="1" applyBorder="1" applyAlignment="1">
      <alignment horizontal="left" vertical="center" wrapText="1"/>
    </xf>
    <xf numFmtId="0" fontId="7" fillId="4" borderId="25" xfId="0" applyFont="1" applyFill="1" applyBorder="1" applyAlignment="1">
      <alignment vertical="center" wrapText="1"/>
    </xf>
    <xf numFmtId="0" fontId="7" fillId="4" borderId="26" xfId="0" applyFont="1" applyFill="1" applyBorder="1" applyAlignment="1">
      <alignment vertical="center" wrapText="1"/>
    </xf>
    <xf numFmtId="0" fontId="7" fillId="0" borderId="25" xfId="0" applyFont="1" applyFill="1" applyBorder="1" applyAlignment="1">
      <alignment vertical="center" wrapText="1"/>
    </xf>
    <xf numFmtId="0" fontId="7" fillId="0" borderId="26" xfId="0" applyFont="1" applyFill="1" applyBorder="1" applyAlignment="1">
      <alignment vertical="center" wrapText="1"/>
    </xf>
    <xf numFmtId="0" fontId="7" fillId="0" borderId="29" xfId="0" applyFont="1" applyFill="1" applyBorder="1" applyAlignment="1">
      <alignment horizontal="left" vertical="center" wrapText="1"/>
    </xf>
    <xf numFmtId="0" fontId="7" fillId="0" borderId="30" xfId="0" applyFont="1" applyFill="1" applyBorder="1" applyAlignment="1">
      <alignment horizontal="left" vertical="center" wrapText="1"/>
    </xf>
    <xf numFmtId="0" fontId="7" fillId="4" borderId="25" xfId="0" applyFont="1" applyFill="1" applyBorder="1" applyAlignment="1">
      <alignment wrapText="1"/>
    </xf>
    <xf numFmtId="0" fontId="7" fillId="4" borderId="26" xfId="0" applyFont="1" applyFill="1" applyBorder="1" applyAlignment="1">
      <alignment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wrapText="1"/>
    </xf>
    <xf numFmtId="0" fontId="9" fillId="0" borderId="26" xfId="0" applyFont="1" applyFill="1" applyBorder="1" applyAlignment="1">
      <alignment horizont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left" vertical="center" wrapText="1"/>
    </xf>
    <xf numFmtId="0" fontId="7" fillId="0" borderId="26" xfId="0" applyFont="1" applyFill="1" applyBorder="1" applyAlignment="1">
      <alignment horizontal="left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center" vertical="center" wrapText="1"/>
    </xf>
    <xf numFmtId="0" fontId="7" fillId="6" borderId="25" xfId="0" applyFont="1" applyFill="1" applyBorder="1" applyAlignment="1">
      <alignment horizontal="left" vertical="center" wrapText="1"/>
    </xf>
    <xf numFmtId="0" fontId="7" fillId="6" borderId="26" xfId="0" applyFont="1" applyFill="1" applyBorder="1" applyAlignment="1">
      <alignment horizontal="left" vertical="center" wrapText="1"/>
    </xf>
    <xf numFmtId="0" fontId="7" fillId="4" borderId="34" xfId="0" applyFont="1" applyFill="1" applyBorder="1" applyAlignment="1">
      <alignment horizontal="left" vertical="center" wrapText="1"/>
    </xf>
    <xf numFmtId="0" fontId="7" fillId="4" borderId="41" xfId="0" applyFont="1" applyFill="1" applyBorder="1" applyAlignment="1">
      <alignment horizontal="left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4" borderId="25" xfId="0" applyFont="1" applyFill="1" applyBorder="1" applyAlignment="1">
      <alignment horizontal="left" wrapText="1"/>
    </xf>
    <xf numFmtId="0" fontId="7" fillId="4" borderId="3" xfId="0" applyFont="1" applyFill="1" applyBorder="1" applyAlignment="1">
      <alignment horizontal="left" wrapText="1"/>
    </xf>
    <xf numFmtId="0" fontId="7" fillId="4" borderId="40" xfId="0" applyFont="1" applyFill="1" applyBorder="1" applyAlignment="1">
      <alignment horizontal="left" wrapText="1"/>
    </xf>
    <xf numFmtId="0" fontId="7" fillId="4" borderId="3" xfId="0" applyFont="1" applyFill="1" applyBorder="1" applyAlignment="1">
      <alignment horizontal="left" vertical="center" wrapText="1"/>
    </xf>
    <xf numFmtId="0" fontId="9" fillId="6" borderId="25" xfId="0" applyFont="1" applyFill="1" applyBorder="1" applyAlignment="1">
      <alignment horizontal="left" vertical="center" wrapText="1"/>
    </xf>
    <xf numFmtId="0" fontId="9" fillId="6" borderId="26" xfId="0" applyFont="1" applyFill="1" applyBorder="1" applyAlignment="1">
      <alignment horizontal="left" vertical="center" wrapText="1"/>
    </xf>
    <xf numFmtId="0" fontId="9" fillId="0" borderId="25" xfId="0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wrapText="1"/>
    </xf>
    <xf numFmtId="0" fontId="7" fillId="0" borderId="26" xfId="0" applyFont="1" applyFill="1" applyBorder="1" applyAlignment="1">
      <alignment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left" vertical="center" wrapText="1"/>
    </xf>
    <xf numFmtId="0" fontId="7" fillId="3" borderId="26" xfId="0" applyFont="1" applyFill="1" applyBorder="1" applyAlignment="1">
      <alignment horizontal="left" vertical="center" wrapText="1"/>
    </xf>
    <xf numFmtId="0" fontId="7" fillId="4" borderId="26" xfId="0" applyFont="1" applyFill="1" applyBorder="1" applyAlignment="1">
      <alignment horizontal="left" wrapText="1"/>
    </xf>
    <xf numFmtId="0" fontId="7" fillId="4" borderId="29" xfId="0" applyFont="1" applyFill="1" applyBorder="1" applyAlignment="1">
      <alignment horizontal="left" vertical="center" wrapText="1"/>
    </xf>
    <xf numFmtId="0" fontId="7" fillId="4" borderId="30" xfId="0" applyFont="1" applyFill="1" applyBorder="1" applyAlignment="1">
      <alignment horizontal="left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 wrapText="1"/>
    </xf>
    <xf numFmtId="0" fontId="13" fillId="0" borderId="29" xfId="0" applyFont="1" applyFill="1" applyBorder="1" applyAlignment="1">
      <alignment horizontal="center" vertical="center" wrapText="1"/>
    </xf>
    <xf numFmtId="0" fontId="13" fillId="0" borderId="30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left" vertical="center" wrapText="1"/>
    </xf>
    <xf numFmtId="0" fontId="13" fillId="4" borderId="25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7" fillId="4" borderId="36" xfId="0" applyFont="1" applyFill="1" applyBorder="1" applyAlignment="1">
      <alignment vertical="center" wrapText="1"/>
    </xf>
    <xf numFmtId="0" fontId="7" fillId="4" borderId="37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left" vertical="center" wrapText="1"/>
    </xf>
    <xf numFmtId="0" fontId="7" fillId="4" borderId="32" xfId="0" applyFont="1" applyFill="1" applyBorder="1" applyAlignment="1">
      <alignment horizontal="left" vertical="center" wrapText="1"/>
    </xf>
    <xf numFmtId="0" fontId="7" fillId="4" borderId="33" xfId="0" applyFont="1" applyFill="1" applyBorder="1" applyAlignment="1">
      <alignment horizontal="left" vertical="center" wrapText="1"/>
    </xf>
    <xf numFmtId="0" fontId="9" fillId="4" borderId="25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17" fillId="4" borderId="25" xfId="0" applyFont="1" applyFill="1" applyBorder="1" applyAlignment="1">
      <alignment vertical="center" wrapText="1"/>
    </xf>
    <xf numFmtId="0" fontId="17" fillId="4" borderId="26" xfId="0" applyFont="1" applyFill="1" applyBorder="1" applyAlignment="1">
      <alignment vertical="center" wrapText="1"/>
    </xf>
    <xf numFmtId="0" fontId="17" fillId="4" borderId="25" xfId="0" applyFont="1" applyFill="1" applyBorder="1" applyAlignment="1">
      <alignment horizontal="left" vertical="center" wrapText="1"/>
    </xf>
    <xf numFmtId="0" fontId="17" fillId="4" borderId="26" xfId="0" applyFont="1" applyFill="1" applyBorder="1" applyAlignment="1">
      <alignment horizontal="left" vertical="center" wrapText="1"/>
    </xf>
    <xf numFmtId="0" fontId="7" fillId="4" borderId="25" xfId="0" applyFont="1" applyFill="1" applyBorder="1" applyAlignment="1"/>
    <xf numFmtId="0" fontId="7" fillId="4" borderId="26" xfId="0" applyFont="1" applyFill="1" applyBorder="1" applyAlignment="1"/>
    <xf numFmtId="0" fontId="9" fillId="6" borderId="25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1" fillId="6" borderId="25" xfId="0" applyFont="1" applyFill="1" applyBorder="1" applyAlignment="1">
      <alignment horizontal="left" vertical="center" wrapText="1"/>
    </xf>
    <xf numFmtId="0" fontId="1" fillId="6" borderId="26" xfId="0" applyFont="1" applyFill="1" applyBorder="1" applyAlignment="1">
      <alignment horizontal="left" vertical="center" wrapText="1"/>
    </xf>
    <xf numFmtId="0" fontId="8" fillId="4" borderId="25" xfId="0" applyFont="1" applyFill="1" applyBorder="1" applyAlignment="1">
      <alignment horizontal="center" wrapText="1"/>
    </xf>
    <xf numFmtId="0" fontId="8" fillId="4" borderId="26" xfId="0" applyFont="1" applyFill="1" applyBorder="1" applyAlignment="1">
      <alignment horizontal="center" wrapText="1"/>
    </xf>
    <xf numFmtId="0" fontId="8" fillId="0" borderId="25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vertical="center" wrapText="1"/>
    </xf>
    <xf numFmtId="0" fontId="1" fillId="4" borderId="26" xfId="0" applyFont="1" applyFill="1" applyBorder="1" applyAlignment="1">
      <alignment vertical="center" wrapText="1"/>
    </xf>
    <xf numFmtId="0" fontId="1" fillId="4" borderId="25" xfId="0" applyFont="1" applyFill="1" applyBorder="1" applyAlignment="1">
      <alignment horizontal="left" vertical="center" wrapText="1"/>
    </xf>
    <xf numFmtId="0" fontId="1" fillId="4" borderId="26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16" fillId="4" borderId="25" xfId="0" applyFont="1" applyFill="1" applyBorder="1" applyAlignment="1">
      <alignment horizontal="center" vertical="center" wrapText="1"/>
    </xf>
    <xf numFmtId="0" fontId="16" fillId="4" borderId="26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49" fontId="9" fillId="0" borderId="27" xfId="0" applyNumberFormat="1" applyFont="1" applyFill="1" applyBorder="1" applyAlignment="1">
      <alignment horizontal="center" wrapText="1"/>
    </xf>
    <xf numFmtId="49" fontId="9" fillId="0" borderId="28" xfId="0" applyNumberFormat="1" applyFont="1" applyFill="1" applyBorder="1" applyAlignment="1">
      <alignment horizont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9"/>
  <sheetViews>
    <sheetView tabSelected="1" view="pageBreakPreview" topLeftCell="I1" zoomScaleSheetLayoutView="100" workbookViewId="0">
      <selection activeCell="I10" sqref="I10:M10"/>
    </sheetView>
  </sheetViews>
  <sheetFormatPr defaultColWidth="9.109375" defaultRowHeight="13.2" x14ac:dyDescent="0.25"/>
  <cols>
    <col min="1" max="8" width="9.109375" style="1" hidden="1" customWidth="1"/>
    <col min="9" max="11" width="9.109375" style="2"/>
    <col min="12" max="12" width="22.5546875" style="2" customWidth="1"/>
    <col min="13" max="13" width="11.33203125" style="1" hidden="1" customWidth="1"/>
    <col min="14" max="14" width="5.33203125" style="1" customWidth="1"/>
    <col min="15" max="15" width="4.5546875" style="1" customWidth="1"/>
    <col min="16" max="16" width="12.33203125" style="1" customWidth="1"/>
    <col min="17" max="17" width="5.109375" style="1" customWidth="1"/>
    <col min="18" max="18" width="11.109375" style="3" customWidth="1"/>
    <col min="19" max="19" width="11.6640625" style="4" customWidth="1"/>
    <col min="20" max="20" width="12" style="1" customWidth="1"/>
    <col min="21" max="21" width="16.6640625" style="1" customWidth="1"/>
    <col min="22" max="16384" width="9.109375" style="1"/>
  </cols>
  <sheetData>
    <row r="1" spans="1:20" ht="18.75" customHeight="1" x14ac:dyDescent="0.35">
      <c r="A1" s="193" t="s">
        <v>215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</row>
    <row r="2" spans="1:20" ht="27.75" customHeight="1" x14ac:dyDescent="0.25">
      <c r="A2" s="194" t="s">
        <v>219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</row>
    <row r="3" spans="1:20" ht="13.5" customHeight="1" x14ac:dyDescent="0.3">
      <c r="A3" s="5"/>
      <c r="B3" s="5"/>
      <c r="C3" s="5"/>
      <c r="D3" s="5"/>
      <c r="E3" s="5"/>
      <c r="F3" s="5"/>
      <c r="G3" s="5"/>
      <c r="H3" s="5"/>
      <c r="I3" s="195" t="s">
        <v>167</v>
      </c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</row>
    <row r="4" spans="1:20" ht="31.5" customHeight="1" x14ac:dyDescent="0.3">
      <c r="A4" s="5"/>
      <c r="B4" s="5"/>
      <c r="C4" s="5"/>
      <c r="D4" s="5"/>
      <c r="E4" s="5"/>
      <c r="F4" s="5"/>
      <c r="G4" s="5"/>
      <c r="H4" s="5"/>
      <c r="I4" s="195" t="s">
        <v>216</v>
      </c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</row>
    <row r="5" spans="1:20" ht="6" customHeight="1" x14ac:dyDescent="0.25">
      <c r="A5" s="5"/>
      <c r="B5" s="5"/>
      <c r="C5" s="5"/>
      <c r="D5" s="5"/>
      <c r="E5" s="5"/>
      <c r="F5" s="5"/>
      <c r="G5" s="5"/>
      <c r="H5" s="5"/>
      <c r="I5" s="196"/>
      <c r="J5" s="196"/>
      <c r="K5" s="196"/>
      <c r="L5" s="196"/>
      <c r="M5" s="196"/>
      <c r="N5" s="196"/>
      <c r="O5" s="196"/>
      <c r="P5" s="196"/>
      <c r="Q5" s="196"/>
      <c r="R5" s="196"/>
    </row>
    <row r="6" spans="1:20" s="2" customFormat="1" ht="25.5" customHeight="1" x14ac:dyDescent="0.25">
      <c r="I6" s="197" t="s">
        <v>0</v>
      </c>
      <c r="J6" s="197"/>
      <c r="K6" s="197"/>
      <c r="L6" s="197"/>
      <c r="M6" s="197"/>
      <c r="N6" s="198" t="s">
        <v>1</v>
      </c>
      <c r="O6" s="198" t="s">
        <v>2</v>
      </c>
      <c r="P6" s="198" t="s">
        <v>3</v>
      </c>
      <c r="Q6" s="198" t="s">
        <v>4</v>
      </c>
      <c r="R6" s="199" t="s">
        <v>5</v>
      </c>
      <c r="S6" s="199"/>
      <c r="T6" s="199"/>
    </row>
    <row r="7" spans="1:20" s="2" customFormat="1" ht="48.75" customHeight="1" x14ac:dyDescent="0.25">
      <c r="I7" s="197"/>
      <c r="J7" s="197"/>
      <c r="K7" s="197"/>
      <c r="L7" s="197"/>
      <c r="M7" s="197"/>
      <c r="N7" s="198"/>
      <c r="O7" s="198"/>
      <c r="P7" s="198"/>
      <c r="Q7" s="198"/>
      <c r="R7" s="36" t="s">
        <v>217</v>
      </c>
      <c r="S7" s="37">
        <v>2026</v>
      </c>
      <c r="T7" s="37">
        <v>2027</v>
      </c>
    </row>
    <row r="8" spans="1:20" s="6" customFormat="1" ht="42" customHeight="1" x14ac:dyDescent="0.25">
      <c r="I8" s="200" t="s">
        <v>6</v>
      </c>
      <c r="J8" s="201"/>
      <c r="K8" s="201"/>
      <c r="L8" s="201"/>
      <c r="M8" s="201"/>
      <c r="N8" s="128">
        <v>931</v>
      </c>
      <c r="O8" s="129"/>
      <c r="P8" s="130"/>
      <c r="Q8" s="131"/>
      <c r="R8" s="132">
        <f>R9</f>
        <v>5680.7999999999993</v>
      </c>
      <c r="S8" s="132">
        <f>S9</f>
        <v>5906.7999999999993</v>
      </c>
      <c r="T8" s="133">
        <f>T9</f>
        <v>6136.5</v>
      </c>
    </row>
    <row r="9" spans="1:20" s="6" customFormat="1" ht="24.75" customHeight="1" x14ac:dyDescent="0.25">
      <c r="I9" s="202" t="s">
        <v>7</v>
      </c>
      <c r="J9" s="203"/>
      <c r="K9" s="203"/>
      <c r="L9" s="203"/>
      <c r="M9" s="203"/>
      <c r="N9" s="80">
        <v>931</v>
      </c>
      <c r="O9" s="129" t="s">
        <v>8</v>
      </c>
      <c r="P9" s="82"/>
      <c r="Q9" s="134"/>
      <c r="R9" s="110">
        <f>R10+R16</f>
        <v>5680.7999999999993</v>
      </c>
      <c r="S9" s="110">
        <f>S10+S16</f>
        <v>5906.7999999999993</v>
      </c>
      <c r="T9" s="111">
        <f>T10+T16</f>
        <v>6136.5</v>
      </c>
    </row>
    <row r="10" spans="1:20" s="6" customFormat="1" ht="39" customHeight="1" x14ac:dyDescent="0.25">
      <c r="I10" s="204" t="s">
        <v>9</v>
      </c>
      <c r="J10" s="205"/>
      <c r="K10" s="205"/>
      <c r="L10" s="205"/>
      <c r="M10" s="205"/>
      <c r="N10" s="80">
        <v>931</v>
      </c>
      <c r="O10" s="81" t="s">
        <v>10</v>
      </c>
      <c r="P10" s="82"/>
      <c r="Q10" s="134"/>
      <c r="R10" s="69">
        <f>R11</f>
        <v>2500.1999999999998</v>
      </c>
      <c r="S10" s="69">
        <f>S11</f>
        <v>2598.6</v>
      </c>
      <c r="T10" s="70">
        <f>T11</f>
        <v>2699.6</v>
      </c>
    </row>
    <row r="11" spans="1:20" s="6" customFormat="1" ht="96" customHeight="1" x14ac:dyDescent="0.25">
      <c r="I11" s="202" t="s">
        <v>11</v>
      </c>
      <c r="J11" s="203"/>
      <c r="K11" s="203"/>
      <c r="L11" s="203"/>
      <c r="M11" s="203"/>
      <c r="N11" s="80">
        <v>931</v>
      </c>
      <c r="O11" s="81" t="s">
        <v>10</v>
      </c>
      <c r="P11" s="82" t="s">
        <v>12</v>
      </c>
      <c r="Q11" s="85"/>
      <c r="R11" s="69">
        <f>R12+R14</f>
        <v>2500.1999999999998</v>
      </c>
      <c r="S11" s="69">
        <f>S12+S14</f>
        <v>2598.6</v>
      </c>
      <c r="T11" s="70">
        <f>T12+T14</f>
        <v>2699.6</v>
      </c>
    </row>
    <row r="12" spans="1:20" s="6" customFormat="1" ht="72.75" customHeight="1" x14ac:dyDescent="0.25">
      <c r="I12" s="206" t="s">
        <v>13</v>
      </c>
      <c r="J12" s="207"/>
      <c r="K12" s="207"/>
      <c r="L12" s="207"/>
      <c r="M12" s="207"/>
      <c r="N12" s="83">
        <v>931</v>
      </c>
      <c r="O12" s="84" t="s">
        <v>10</v>
      </c>
      <c r="P12" s="78" t="s">
        <v>12</v>
      </c>
      <c r="Q12" s="79" t="s">
        <v>14</v>
      </c>
      <c r="R12" s="68">
        <f>R13</f>
        <v>2500.1999999999998</v>
      </c>
      <c r="S12" s="68">
        <f>S13</f>
        <v>2598.6</v>
      </c>
      <c r="T12" s="71">
        <f>T13</f>
        <v>2699.6</v>
      </c>
    </row>
    <row r="13" spans="1:20" s="6" customFormat="1" ht="30" customHeight="1" x14ac:dyDescent="0.25">
      <c r="I13" s="208" t="s">
        <v>15</v>
      </c>
      <c r="J13" s="209"/>
      <c r="K13" s="209"/>
      <c r="L13" s="209"/>
      <c r="M13" s="32"/>
      <c r="N13" s="83">
        <v>931</v>
      </c>
      <c r="O13" s="84" t="s">
        <v>10</v>
      </c>
      <c r="P13" s="78" t="s">
        <v>12</v>
      </c>
      <c r="Q13" s="79" t="s">
        <v>16</v>
      </c>
      <c r="R13" s="176">
        <v>2500.1999999999998</v>
      </c>
      <c r="S13" s="72">
        <v>2598.6</v>
      </c>
      <c r="T13" s="72">
        <v>2699.6</v>
      </c>
    </row>
    <row r="14" spans="1:20" s="6" customFormat="1" ht="38.25" hidden="1" customHeight="1" x14ac:dyDescent="0.25">
      <c r="I14" s="210" t="s">
        <v>17</v>
      </c>
      <c r="J14" s="211"/>
      <c r="K14" s="211"/>
      <c r="L14" s="211"/>
      <c r="M14" s="211"/>
      <c r="N14" s="39">
        <v>931</v>
      </c>
      <c r="O14" s="42" t="s">
        <v>10</v>
      </c>
      <c r="P14" s="50" t="s">
        <v>18</v>
      </c>
      <c r="Q14" s="9" t="s">
        <v>19</v>
      </c>
      <c r="R14" s="63">
        <f>R15</f>
        <v>0</v>
      </c>
      <c r="S14" s="65"/>
      <c r="T14" s="66"/>
    </row>
    <row r="15" spans="1:20" s="6" customFormat="1" ht="12.75" hidden="1" customHeight="1" x14ac:dyDescent="0.25">
      <c r="I15" s="208" t="s">
        <v>20</v>
      </c>
      <c r="J15" s="209"/>
      <c r="K15" s="209"/>
      <c r="L15" s="209"/>
      <c r="M15" s="32"/>
      <c r="N15" s="39">
        <v>931</v>
      </c>
      <c r="O15" s="42" t="s">
        <v>10</v>
      </c>
      <c r="P15" s="50" t="s">
        <v>18</v>
      </c>
      <c r="Q15" s="11" t="s">
        <v>21</v>
      </c>
      <c r="R15" s="63"/>
      <c r="S15" s="65"/>
      <c r="T15" s="66"/>
    </row>
    <row r="16" spans="1:20" s="6" customFormat="1" ht="54" customHeight="1" x14ac:dyDescent="0.25">
      <c r="I16" s="202" t="s">
        <v>22</v>
      </c>
      <c r="J16" s="203"/>
      <c r="K16" s="203"/>
      <c r="L16" s="203"/>
      <c r="M16" s="33"/>
      <c r="N16" s="39">
        <v>931</v>
      </c>
      <c r="O16" s="40" t="s">
        <v>23</v>
      </c>
      <c r="P16" s="49"/>
      <c r="Q16" s="7"/>
      <c r="R16" s="61">
        <f>R17+R23+R26</f>
        <v>3180.6</v>
      </c>
      <c r="S16" s="61">
        <f>S17+S23+S26</f>
        <v>3308.2</v>
      </c>
      <c r="T16" s="62">
        <f>T17+T23+T26</f>
        <v>3436.9</v>
      </c>
    </row>
    <row r="17" spans="9:21" s="6" customFormat="1" ht="42.75" customHeight="1" x14ac:dyDescent="0.25">
      <c r="I17" s="202" t="s">
        <v>24</v>
      </c>
      <c r="J17" s="203"/>
      <c r="K17" s="203"/>
      <c r="L17" s="203"/>
      <c r="M17" s="203"/>
      <c r="N17" s="39">
        <v>931</v>
      </c>
      <c r="O17" s="40" t="s">
        <v>23</v>
      </c>
      <c r="P17" s="49" t="s">
        <v>25</v>
      </c>
      <c r="Q17" s="8"/>
      <c r="R17" s="61">
        <f>R18+R20+R22</f>
        <v>2842.9</v>
      </c>
      <c r="S17" s="61">
        <f>S18+S20+S22</f>
        <v>2957.2</v>
      </c>
      <c r="T17" s="62">
        <f>T18+T20+T22</f>
        <v>3072.2000000000003</v>
      </c>
    </row>
    <row r="18" spans="9:21" s="6" customFormat="1" ht="69.75" customHeight="1" x14ac:dyDescent="0.25">
      <c r="I18" s="206" t="s">
        <v>13</v>
      </c>
      <c r="J18" s="207"/>
      <c r="K18" s="207"/>
      <c r="L18" s="207"/>
      <c r="M18" s="207"/>
      <c r="N18" s="41">
        <v>931</v>
      </c>
      <c r="O18" s="42" t="s">
        <v>23</v>
      </c>
      <c r="P18" s="50" t="s">
        <v>25</v>
      </c>
      <c r="Q18" s="9" t="s">
        <v>14</v>
      </c>
      <c r="R18" s="63">
        <f>R19</f>
        <v>1946.5</v>
      </c>
      <c r="S18" s="63">
        <f>S19</f>
        <v>2023.2</v>
      </c>
      <c r="T18" s="64">
        <f>T19</f>
        <v>2101.9</v>
      </c>
    </row>
    <row r="19" spans="9:21" s="6" customFormat="1" ht="28.5" customHeight="1" x14ac:dyDescent="0.25">
      <c r="I19" s="208" t="s">
        <v>26</v>
      </c>
      <c r="J19" s="209"/>
      <c r="K19" s="209"/>
      <c r="L19" s="209"/>
      <c r="M19" s="32"/>
      <c r="N19" s="41">
        <v>931</v>
      </c>
      <c r="O19" s="42" t="s">
        <v>23</v>
      </c>
      <c r="P19" s="50" t="s">
        <v>25</v>
      </c>
      <c r="Q19" s="9" t="s">
        <v>16</v>
      </c>
      <c r="R19" s="176">
        <v>1946.5</v>
      </c>
      <c r="S19" s="72">
        <v>2023.2</v>
      </c>
      <c r="T19" s="72">
        <v>2101.9</v>
      </c>
    </row>
    <row r="20" spans="9:21" s="6" customFormat="1" ht="26.25" customHeight="1" x14ac:dyDescent="0.25">
      <c r="I20" s="212" t="s">
        <v>17</v>
      </c>
      <c r="J20" s="213"/>
      <c r="K20" s="213"/>
      <c r="L20" s="213"/>
      <c r="M20" s="213"/>
      <c r="N20" s="41">
        <v>931</v>
      </c>
      <c r="O20" s="42" t="s">
        <v>23</v>
      </c>
      <c r="P20" s="50" t="s">
        <v>25</v>
      </c>
      <c r="Q20" s="9" t="s">
        <v>19</v>
      </c>
      <c r="R20" s="63">
        <f>R21</f>
        <v>896.3</v>
      </c>
      <c r="S20" s="63">
        <f>S21</f>
        <v>933.9</v>
      </c>
      <c r="T20" s="64">
        <f>T21</f>
        <v>970.2</v>
      </c>
    </row>
    <row r="21" spans="9:21" s="6" customFormat="1" ht="25.5" customHeight="1" x14ac:dyDescent="0.25">
      <c r="I21" s="212" t="s">
        <v>20</v>
      </c>
      <c r="J21" s="213"/>
      <c r="K21" s="213"/>
      <c r="L21" s="213"/>
      <c r="M21" s="213"/>
      <c r="N21" s="41">
        <v>931</v>
      </c>
      <c r="O21" s="42" t="s">
        <v>23</v>
      </c>
      <c r="P21" s="50" t="s">
        <v>25</v>
      </c>
      <c r="Q21" s="9" t="s">
        <v>21</v>
      </c>
      <c r="R21" s="63">
        <f>782+114.3</f>
        <v>896.3</v>
      </c>
      <c r="S21" s="72">
        <f>812.6+121.3</f>
        <v>933.9</v>
      </c>
      <c r="T21" s="72">
        <f>844.2+126</f>
        <v>970.2</v>
      </c>
    </row>
    <row r="22" spans="9:21" s="6" customFormat="1" ht="23.25" customHeight="1" x14ac:dyDescent="0.25">
      <c r="I22" s="214" t="s">
        <v>27</v>
      </c>
      <c r="J22" s="215"/>
      <c r="K22" s="215"/>
      <c r="L22" s="215"/>
      <c r="M22" s="215"/>
      <c r="N22" s="41">
        <v>931</v>
      </c>
      <c r="O22" s="42" t="s">
        <v>23</v>
      </c>
      <c r="P22" s="50" t="s">
        <v>25</v>
      </c>
      <c r="Q22" s="9" t="s">
        <v>28</v>
      </c>
      <c r="R22" s="176">
        <v>0.1</v>
      </c>
      <c r="S22" s="72">
        <v>0.1</v>
      </c>
      <c r="T22" s="72">
        <v>0.1</v>
      </c>
    </row>
    <row r="23" spans="9:21" s="6" customFormat="1" ht="84" customHeight="1" x14ac:dyDescent="0.25">
      <c r="I23" s="202" t="s">
        <v>29</v>
      </c>
      <c r="J23" s="203"/>
      <c r="K23" s="203"/>
      <c r="L23" s="203"/>
      <c r="M23" s="203"/>
      <c r="N23" s="80">
        <v>931</v>
      </c>
      <c r="O23" s="81" t="s">
        <v>23</v>
      </c>
      <c r="P23" s="82" t="s">
        <v>30</v>
      </c>
      <c r="Q23" s="85"/>
      <c r="R23" s="69">
        <f t="shared" ref="R23:T24" si="0">R24</f>
        <v>205.7</v>
      </c>
      <c r="S23" s="69">
        <f t="shared" si="0"/>
        <v>213.8</v>
      </c>
      <c r="T23" s="70">
        <f t="shared" si="0"/>
        <v>222.2</v>
      </c>
    </row>
    <row r="24" spans="9:21" s="6" customFormat="1" ht="71.25" customHeight="1" x14ac:dyDescent="0.25">
      <c r="I24" s="210" t="s">
        <v>169</v>
      </c>
      <c r="J24" s="211"/>
      <c r="K24" s="211"/>
      <c r="L24" s="211"/>
      <c r="M24" s="211"/>
      <c r="N24" s="83">
        <v>931</v>
      </c>
      <c r="O24" s="84" t="s">
        <v>23</v>
      </c>
      <c r="P24" s="78" t="s">
        <v>30</v>
      </c>
      <c r="Q24" s="79" t="s">
        <v>14</v>
      </c>
      <c r="R24" s="68">
        <f t="shared" si="0"/>
        <v>205.7</v>
      </c>
      <c r="S24" s="68">
        <f t="shared" si="0"/>
        <v>213.8</v>
      </c>
      <c r="T24" s="71">
        <f t="shared" si="0"/>
        <v>222.2</v>
      </c>
    </row>
    <row r="25" spans="9:21" s="6" customFormat="1" ht="26.25" customHeight="1" x14ac:dyDescent="0.25">
      <c r="I25" s="210" t="s">
        <v>26</v>
      </c>
      <c r="J25" s="211"/>
      <c r="K25" s="211"/>
      <c r="L25" s="211"/>
      <c r="M25" s="211"/>
      <c r="N25" s="83">
        <v>931</v>
      </c>
      <c r="O25" s="84" t="s">
        <v>23</v>
      </c>
      <c r="P25" s="78" t="s">
        <v>30</v>
      </c>
      <c r="Q25" s="79" t="s">
        <v>16</v>
      </c>
      <c r="R25" s="176">
        <v>205.7</v>
      </c>
      <c r="S25" s="72">
        <v>213.8</v>
      </c>
      <c r="T25" s="72">
        <v>222.2</v>
      </c>
    </row>
    <row r="26" spans="9:21" s="6" customFormat="1" ht="67.5" customHeight="1" x14ac:dyDescent="0.25">
      <c r="I26" s="202" t="s">
        <v>31</v>
      </c>
      <c r="J26" s="203"/>
      <c r="K26" s="203"/>
      <c r="L26" s="203"/>
      <c r="M26" s="203"/>
      <c r="N26" s="80">
        <v>931</v>
      </c>
      <c r="O26" s="81" t="s">
        <v>23</v>
      </c>
      <c r="P26" s="122" t="s">
        <v>32</v>
      </c>
      <c r="Q26" s="79"/>
      <c r="R26" s="69">
        <f t="shared" ref="R26:T27" si="1">R27</f>
        <v>132</v>
      </c>
      <c r="S26" s="69">
        <f t="shared" si="1"/>
        <v>137.19999999999999</v>
      </c>
      <c r="T26" s="70">
        <f t="shared" si="1"/>
        <v>142.5</v>
      </c>
    </row>
    <row r="27" spans="9:21" s="6" customFormat="1" ht="19.5" customHeight="1" x14ac:dyDescent="0.25">
      <c r="I27" s="216" t="s">
        <v>33</v>
      </c>
      <c r="J27" s="217"/>
      <c r="K27" s="217"/>
      <c r="L27" s="217"/>
      <c r="M27" s="217"/>
      <c r="N27" s="83">
        <v>931</v>
      </c>
      <c r="O27" s="84" t="s">
        <v>23</v>
      </c>
      <c r="P27" s="123" t="s">
        <v>32</v>
      </c>
      <c r="Q27" s="124" t="s">
        <v>34</v>
      </c>
      <c r="R27" s="125">
        <f t="shared" si="1"/>
        <v>132</v>
      </c>
      <c r="S27" s="125">
        <f t="shared" si="1"/>
        <v>137.19999999999999</v>
      </c>
      <c r="T27" s="126">
        <f t="shared" si="1"/>
        <v>142.5</v>
      </c>
      <c r="U27" s="6">
        <v>37</v>
      </c>
    </row>
    <row r="28" spans="9:21" s="6" customFormat="1" ht="21.75" customHeight="1" x14ac:dyDescent="0.25">
      <c r="I28" s="208" t="s">
        <v>27</v>
      </c>
      <c r="J28" s="209"/>
      <c r="K28" s="209"/>
      <c r="L28" s="209"/>
      <c r="M28" s="127"/>
      <c r="N28" s="83">
        <v>931</v>
      </c>
      <c r="O28" s="84" t="s">
        <v>23</v>
      </c>
      <c r="P28" s="123" t="s">
        <v>32</v>
      </c>
      <c r="Q28" s="124" t="s">
        <v>28</v>
      </c>
      <c r="R28" s="67">
        <v>132</v>
      </c>
      <c r="S28" s="77">
        <v>137.19999999999999</v>
      </c>
      <c r="T28" s="77">
        <v>142.5</v>
      </c>
    </row>
    <row r="29" spans="9:21" s="6" customFormat="1" ht="47.25" customHeight="1" x14ac:dyDescent="0.25">
      <c r="I29" s="218" t="s">
        <v>35</v>
      </c>
      <c r="J29" s="219"/>
      <c r="K29" s="219"/>
      <c r="L29" s="219"/>
      <c r="M29" s="56"/>
      <c r="N29" s="39">
        <v>887</v>
      </c>
      <c r="O29" s="40"/>
      <c r="P29" s="51"/>
      <c r="Q29" s="13"/>
      <c r="R29" s="61">
        <f>R30+R69+R102+R112+R181+R210+R218+R234</f>
        <v>81090.400000000009</v>
      </c>
      <c r="S29" s="61">
        <f>S30+S69+S102+S112+S181+S210+S218+S234</f>
        <v>79050.999999999985</v>
      </c>
      <c r="T29" s="62">
        <f>T30+T69+T102+T112+T181+T210+T218+T234</f>
        <v>79903.7</v>
      </c>
    </row>
    <row r="30" spans="9:21" s="6" customFormat="1" ht="29.25" customHeight="1" x14ac:dyDescent="0.25">
      <c r="I30" s="218" t="s">
        <v>7</v>
      </c>
      <c r="J30" s="219"/>
      <c r="K30" s="219"/>
      <c r="L30" s="219"/>
      <c r="M30" s="219"/>
      <c r="N30" s="39">
        <v>887</v>
      </c>
      <c r="O30" s="38" t="s">
        <v>8</v>
      </c>
      <c r="P30" s="49"/>
      <c r="Q30" s="7"/>
      <c r="R30" s="61">
        <f>R31+R55+R59+R51</f>
        <v>17930.7</v>
      </c>
      <c r="S30" s="61">
        <f>S31+S55+S59+S51</f>
        <v>18214.8</v>
      </c>
      <c r="T30" s="61">
        <f>T31+T55+T59+T51</f>
        <v>17909.899999999998</v>
      </c>
    </row>
    <row r="31" spans="9:21" s="15" customFormat="1" ht="60" customHeight="1" x14ac:dyDescent="0.25">
      <c r="I31" s="218" t="s">
        <v>176</v>
      </c>
      <c r="J31" s="219"/>
      <c r="K31" s="219"/>
      <c r="L31" s="219"/>
      <c r="M31" s="16"/>
      <c r="N31" s="39">
        <v>887</v>
      </c>
      <c r="O31" s="40" t="s">
        <v>36</v>
      </c>
      <c r="P31" s="49"/>
      <c r="Q31" s="8"/>
      <c r="R31" s="61">
        <f>R35+R38+R46</f>
        <v>17633.900000000001</v>
      </c>
      <c r="S31" s="61">
        <f>S35+S38+S46</f>
        <v>17959</v>
      </c>
      <c r="T31" s="62">
        <f>T35+T38+T46</f>
        <v>17644.899999999998</v>
      </c>
    </row>
    <row r="32" spans="9:21" s="15" customFormat="1" ht="14.25" hidden="1" customHeight="1" x14ac:dyDescent="0.25">
      <c r="I32" s="220" t="s">
        <v>170</v>
      </c>
      <c r="J32" s="221"/>
      <c r="K32" s="221"/>
      <c r="L32" s="221"/>
      <c r="M32" s="221"/>
      <c r="N32" s="39">
        <v>887</v>
      </c>
      <c r="O32" s="40" t="s">
        <v>36</v>
      </c>
      <c r="P32" s="49" t="s">
        <v>37</v>
      </c>
      <c r="Q32" s="8"/>
      <c r="R32" s="61">
        <f t="shared" ref="R32:T33" si="2">R33</f>
        <v>0</v>
      </c>
      <c r="S32" s="61">
        <f t="shared" si="2"/>
        <v>0</v>
      </c>
      <c r="T32" s="62">
        <f t="shared" si="2"/>
        <v>0</v>
      </c>
    </row>
    <row r="33" spans="9:20" s="15" customFormat="1" ht="15" hidden="1" customHeight="1" x14ac:dyDescent="0.25">
      <c r="I33" s="222" t="s">
        <v>169</v>
      </c>
      <c r="J33" s="223"/>
      <c r="K33" s="223"/>
      <c r="L33" s="223"/>
      <c r="M33" s="223"/>
      <c r="N33" s="39">
        <v>887</v>
      </c>
      <c r="O33" s="42" t="s">
        <v>36</v>
      </c>
      <c r="P33" s="50" t="s">
        <v>37</v>
      </c>
      <c r="Q33" s="9" t="s">
        <v>14</v>
      </c>
      <c r="R33" s="63">
        <f t="shared" si="2"/>
        <v>0</v>
      </c>
      <c r="S33" s="63">
        <f t="shared" si="2"/>
        <v>0</v>
      </c>
      <c r="T33" s="64">
        <f t="shared" si="2"/>
        <v>0</v>
      </c>
    </row>
    <row r="34" spans="9:20" s="15" customFormat="1" ht="15" hidden="1" customHeight="1" x14ac:dyDescent="0.25">
      <c r="I34" s="222" t="s">
        <v>38</v>
      </c>
      <c r="J34" s="223"/>
      <c r="K34" s="223"/>
      <c r="L34" s="223"/>
      <c r="M34" s="17"/>
      <c r="N34" s="39">
        <v>887</v>
      </c>
      <c r="O34" s="42" t="s">
        <v>36</v>
      </c>
      <c r="P34" s="50" t="s">
        <v>37</v>
      </c>
      <c r="Q34" s="9" t="s">
        <v>16</v>
      </c>
      <c r="R34" s="63"/>
      <c r="S34" s="63"/>
      <c r="T34" s="64"/>
    </row>
    <row r="35" spans="9:20" s="6" customFormat="1" ht="15" hidden="1" customHeight="1" x14ac:dyDescent="0.25">
      <c r="I35" s="224" t="s">
        <v>39</v>
      </c>
      <c r="J35" s="225"/>
      <c r="K35" s="225"/>
      <c r="L35" s="225"/>
      <c r="M35" s="18"/>
      <c r="N35" s="39">
        <v>887</v>
      </c>
      <c r="O35" s="40" t="s">
        <v>36</v>
      </c>
      <c r="P35" s="49" t="s">
        <v>40</v>
      </c>
      <c r="Q35" s="8"/>
      <c r="R35" s="61">
        <f t="shared" ref="R35:T36" si="3">R36</f>
        <v>0</v>
      </c>
      <c r="S35" s="61">
        <f t="shared" si="3"/>
        <v>0</v>
      </c>
      <c r="T35" s="62">
        <f t="shared" si="3"/>
        <v>0</v>
      </c>
    </row>
    <row r="36" spans="9:20" s="6" customFormat="1" ht="15" hidden="1" customHeight="1" x14ac:dyDescent="0.25">
      <c r="I36" s="226" t="s">
        <v>13</v>
      </c>
      <c r="J36" s="227"/>
      <c r="K36" s="227"/>
      <c r="L36" s="227"/>
      <c r="M36" s="19"/>
      <c r="N36" s="41">
        <v>887</v>
      </c>
      <c r="O36" s="42" t="s">
        <v>36</v>
      </c>
      <c r="P36" s="50" t="s">
        <v>40</v>
      </c>
      <c r="Q36" s="9" t="s">
        <v>14</v>
      </c>
      <c r="R36" s="63">
        <f t="shared" si="3"/>
        <v>0</v>
      </c>
      <c r="S36" s="63">
        <f t="shared" si="3"/>
        <v>0</v>
      </c>
      <c r="T36" s="64">
        <f t="shared" si="3"/>
        <v>0</v>
      </c>
    </row>
    <row r="37" spans="9:20" s="6" customFormat="1" ht="15" hidden="1" customHeight="1" x14ac:dyDescent="0.25">
      <c r="I37" s="228" t="s">
        <v>15</v>
      </c>
      <c r="J37" s="229"/>
      <c r="K37" s="229"/>
      <c r="L37" s="229"/>
      <c r="M37" s="19"/>
      <c r="N37" s="41">
        <v>887</v>
      </c>
      <c r="O37" s="42" t="s">
        <v>36</v>
      </c>
      <c r="P37" s="50" t="s">
        <v>40</v>
      </c>
      <c r="Q37" s="9" t="s">
        <v>16</v>
      </c>
      <c r="R37" s="63"/>
      <c r="S37" s="63"/>
      <c r="T37" s="64"/>
    </row>
    <row r="38" spans="9:20" s="6" customFormat="1" ht="66" customHeight="1" x14ac:dyDescent="0.25">
      <c r="I38" s="230" t="s">
        <v>41</v>
      </c>
      <c r="J38" s="231"/>
      <c r="K38" s="231"/>
      <c r="L38" s="231"/>
      <c r="M38" s="121"/>
      <c r="N38" s="80">
        <v>887</v>
      </c>
      <c r="O38" s="81" t="s">
        <v>36</v>
      </c>
      <c r="P38" s="82" t="s">
        <v>37</v>
      </c>
      <c r="Q38" s="85"/>
      <c r="R38" s="69">
        <f>R39+R41+R43</f>
        <v>16028.800000000001</v>
      </c>
      <c r="S38" s="69">
        <f>S39+S41+S43</f>
        <v>16290.699999999999</v>
      </c>
      <c r="T38" s="70">
        <f>T39+T41+T43</f>
        <v>15911.699999999999</v>
      </c>
    </row>
    <row r="39" spans="9:20" s="6" customFormat="1" ht="78.75" customHeight="1" x14ac:dyDescent="0.25">
      <c r="I39" s="222" t="s">
        <v>13</v>
      </c>
      <c r="J39" s="223"/>
      <c r="K39" s="223"/>
      <c r="L39" s="223"/>
      <c r="M39" s="19"/>
      <c r="N39" s="41">
        <v>887</v>
      </c>
      <c r="O39" s="42" t="s">
        <v>36</v>
      </c>
      <c r="P39" s="50" t="s">
        <v>37</v>
      </c>
      <c r="Q39" s="9" t="s">
        <v>14</v>
      </c>
      <c r="R39" s="63">
        <f>R40</f>
        <v>13483</v>
      </c>
      <c r="S39" s="63">
        <f>S40</f>
        <v>14013.8</v>
      </c>
      <c r="T39" s="64">
        <f>T40</f>
        <v>14558.8</v>
      </c>
    </row>
    <row r="40" spans="9:20" s="6" customFormat="1" ht="30.75" customHeight="1" x14ac:dyDescent="0.25">
      <c r="I40" s="208" t="s">
        <v>15</v>
      </c>
      <c r="J40" s="209"/>
      <c r="K40" s="209"/>
      <c r="L40" s="209"/>
      <c r="M40" s="19"/>
      <c r="N40" s="41">
        <v>887</v>
      </c>
      <c r="O40" s="42" t="s">
        <v>36</v>
      </c>
      <c r="P40" s="50" t="s">
        <v>37</v>
      </c>
      <c r="Q40" s="9" t="s">
        <v>16</v>
      </c>
      <c r="R40" s="176">
        <v>13483</v>
      </c>
      <c r="S40" s="72">
        <v>14013.8</v>
      </c>
      <c r="T40" s="72">
        <v>14558.8</v>
      </c>
    </row>
    <row r="41" spans="9:20" s="6" customFormat="1" ht="30" customHeight="1" x14ac:dyDescent="0.25">
      <c r="I41" s="228" t="s">
        <v>17</v>
      </c>
      <c r="J41" s="229"/>
      <c r="K41" s="229"/>
      <c r="L41" s="229"/>
      <c r="M41" s="19"/>
      <c r="N41" s="41">
        <v>887</v>
      </c>
      <c r="O41" s="42" t="s">
        <v>36</v>
      </c>
      <c r="P41" s="50" t="s">
        <v>37</v>
      </c>
      <c r="Q41" s="9" t="s">
        <v>19</v>
      </c>
      <c r="R41" s="176">
        <f>R42</f>
        <v>2541.1999999999998</v>
      </c>
      <c r="S41" s="176">
        <f>S42</f>
        <v>2272.1</v>
      </c>
      <c r="T41" s="178">
        <f>T42</f>
        <v>1347.9</v>
      </c>
    </row>
    <row r="42" spans="9:20" s="6" customFormat="1" ht="28.5" customHeight="1" x14ac:dyDescent="0.25">
      <c r="I42" s="232" t="s">
        <v>20</v>
      </c>
      <c r="J42" s="233"/>
      <c r="K42" s="233"/>
      <c r="L42" s="233"/>
      <c r="M42" s="20"/>
      <c r="N42" s="43">
        <v>887</v>
      </c>
      <c r="O42" s="44" t="s">
        <v>36</v>
      </c>
      <c r="P42" s="53" t="s">
        <v>37</v>
      </c>
      <c r="Q42" s="21" t="s">
        <v>21</v>
      </c>
      <c r="R42" s="176">
        <f>2655.5-114.3</f>
        <v>2541.1999999999998</v>
      </c>
      <c r="S42" s="72">
        <f>2393.4-121.3</f>
        <v>2272.1</v>
      </c>
      <c r="T42" s="72">
        <f>1473.9-126</f>
        <v>1347.9</v>
      </c>
    </row>
    <row r="43" spans="9:20" s="6" customFormat="1" ht="19.5" customHeight="1" x14ac:dyDescent="0.25">
      <c r="I43" s="222" t="s">
        <v>33</v>
      </c>
      <c r="J43" s="223"/>
      <c r="K43" s="223"/>
      <c r="L43" s="223"/>
      <c r="M43" s="19"/>
      <c r="N43" s="41">
        <v>887</v>
      </c>
      <c r="O43" s="42" t="s">
        <v>36</v>
      </c>
      <c r="P43" s="50" t="s">
        <v>37</v>
      </c>
      <c r="Q43" s="9" t="s">
        <v>34</v>
      </c>
      <c r="R43" s="176">
        <f>R45+R44</f>
        <v>4.5999999999999996</v>
      </c>
      <c r="S43" s="176">
        <f>S45+S44</f>
        <v>4.8</v>
      </c>
      <c r="T43" s="178">
        <f>T45+T44</f>
        <v>5</v>
      </c>
    </row>
    <row r="44" spans="9:20" s="6" customFormat="1" ht="102.75" hidden="1" customHeight="1" x14ac:dyDescent="0.25">
      <c r="I44" s="222" t="s">
        <v>42</v>
      </c>
      <c r="J44" s="223"/>
      <c r="K44" s="223"/>
      <c r="L44" s="223"/>
      <c r="M44" s="19"/>
      <c r="N44" s="41">
        <v>887</v>
      </c>
      <c r="O44" s="42" t="s">
        <v>36</v>
      </c>
      <c r="P44" s="50" t="s">
        <v>37</v>
      </c>
      <c r="Q44" s="9" t="s">
        <v>43</v>
      </c>
      <c r="R44" s="176">
        <f>0</f>
        <v>0</v>
      </c>
      <c r="S44" s="72">
        <v>0</v>
      </c>
      <c r="T44" s="72">
        <v>0</v>
      </c>
    </row>
    <row r="45" spans="9:20" s="6" customFormat="1" ht="20.25" customHeight="1" x14ac:dyDescent="0.25">
      <c r="I45" s="228" t="s">
        <v>27</v>
      </c>
      <c r="J45" s="229"/>
      <c r="K45" s="229"/>
      <c r="L45" s="229"/>
      <c r="M45" s="19"/>
      <c r="N45" s="41">
        <v>887</v>
      </c>
      <c r="O45" s="42" t="s">
        <v>36</v>
      </c>
      <c r="P45" s="50" t="s">
        <v>37</v>
      </c>
      <c r="Q45" s="9" t="s">
        <v>28</v>
      </c>
      <c r="R45" s="177">
        <v>4.5999999999999996</v>
      </c>
      <c r="S45" s="75">
        <v>4.8</v>
      </c>
      <c r="T45" s="75">
        <v>5</v>
      </c>
    </row>
    <row r="46" spans="9:20" s="6" customFormat="1" ht="65.25" customHeight="1" x14ac:dyDescent="0.25">
      <c r="I46" s="230" t="s">
        <v>181</v>
      </c>
      <c r="J46" s="231"/>
      <c r="K46" s="231"/>
      <c r="L46" s="231"/>
      <c r="M46" s="33"/>
      <c r="N46" s="80">
        <v>887</v>
      </c>
      <c r="O46" s="81" t="s">
        <v>36</v>
      </c>
      <c r="P46" s="82" t="s">
        <v>44</v>
      </c>
      <c r="Q46" s="114"/>
      <c r="R46" s="115">
        <f>R47+R49</f>
        <v>1605.1</v>
      </c>
      <c r="S46" s="116">
        <f>S47+S49</f>
        <v>1668.3</v>
      </c>
      <c r="T46" s="117">
        <f>T47+T49</f>
        <v>1733.1999999999998</v>
      </c>
    </row>
    <row r="47" spans="9:20" s="6" customFormat="1" ht="75.75" customHeight="1" x14ac:dyDescent="0.25">
      <c r="I47" s="206" t="s">
        <v>169</v>
      </c>
      <c r="J47" s="207"/>
      <c r="K47" s="207"/>
      <c r="L47" s="207"/>
      <c r="M47" s="207"/>
      <c r="N47" s="83">
        <v>887</v>
      </c>
      <c r="O47" s="84" t="s">
        <v>36</v>
      </c>
      <c r="P47" s="78" t="s">
        <v>44</v>
      </c>
      <c r="Q47" s="79" t="s">
        <v>14</v>
      </c>
      <c r="R47" s="118">
        <f>R48</f>
        <v>1518</v>
      </c>
      <c r="S47" s="118">
        <f>S48</f>
        <v>1577.7</v>
      </c>
      <c r="T47" s="119">
        <f>T48</f>
        <v>1639.1</v>
      </c>
    </row>
    <row r="48" spans="9:20" s="6" customFormat="1" ht="30" customHeight="1" x14ac:dyDescent="0.25">
      <c r="I48" s="208" t="s">
        <v>15</v>
      </c>
      <c r="J48" s="209"/>
      <c r="K48" s="209"/>
      <c r="L48" s="209"/>
      <c r="M48" s="32"/>
      <c r="N48" s="83">
        <v>887</v>
      </c>
      <c r="O48" s="84" t="s">
        <v>36</v>
      </c>
      <c r="P48" s="78" t="s">
        <v>44</v>
      </c>
      <c r="Q48" s="79" t="s">
        <v>16</v>
      </c>
      <c r="R48" s="68">
        <v>1518</v>
      </c>
      <c r="S48" s="77">
        <v>1577.7</v>
      </c>
      <c r="T48" s="77">
        <v>1639.1</v>
      </c>
    </row>
    <row r="49" spans="9:20" s="6" customFormat="1" ht="28.5" customHeight="1" x14ac:dyDescent="0.25">
      <c r="I49" s="216" t="s">
        <v>17</v>
      </c>
      <c r="J49" s="217"/>
      <c r="K49" s="217"/>
      <c r="L49" s="217"/>
      <c r="M49" s="217"/>
      <c r="N49" s="83">
        <v>887</v>
      </c>
      <c r="O49" s="84" t="s">
        <v>36</v>
      </c>
      <c r="P49" s="78" t="s">
        <v>44</v>
      </c>
      <c r="Q49" s="79" t="s">
        <v>19</v>
      </c>
      <c r="R49" s="68">
        <f>R50</f>
        <v>87.1</v>
      </c>
      <c r="S49" s="68">
        <f>S50</f>
        <v>90.6</v>
      </c>
      <c r="T49" s="71">
        <f>T50</f>
        <v>94.1</v>
      </c>
    </row>
    <row r="50" spans="9:20" s="6" customFormat="1" ht="27.75" customHeight="1" x14ac:dyDescent="0.25">
      <c r="I50" s="234" t="s">
        <v>20</v>
      </c>
      <c r="J50" s="235"/>
      <c r="K50" s="235"/>
      <c r="L50" s="235"/>
      <c r="M50" s="86"/>
      <c r="N50" s="83">
        <v>887</v>
      </c>
      <c r="O50" s="84" t="s">
        <v>36</v>
      </c>
      <c r="P50" s="78" t="s">
        <v>44</v>
      </c>
      <c r="Q50" s="79" t="s">
        <v>21</v>
      </c>
      <c r="R50" s="172">
        <v>87.1</v>
      </c>
      <c r="S50" s="173">
        <v>90.6</v>
      </c>
      <c r="T50" s="173">
        <v>94.1</v>
      </c>
    </row>
    <row r="51" spans="9:20" s="6" customFormat="1" ht="0.75" hidden="1" customHeight="1" x14ac:dyDescent="0.25">
      <c r="I51" s="236" t="s">
        <v>202</v>
      </c>
      <c r="J51" s="237"/>
      <c r="K51" s="237"/>
      <c r="L51" s="237"/>
      <c r="M51" s="103"/>
      <c r="N51" s="104">
        <v>887</v>
      </c>
      <c r="O51" s="105" t="s">
        <v>177</v>
      </c>
      <c r="P51" s="106"/>
      <c r="Q51" s="107"/>
      <c r="R51" s="164">
        <f>R52</f>
        <v>0</v>
      </c>
      <c r="S51" s="164">
        <v>0</v>
      </c>
      <c r="T51" s="164">
        <v>0</v>
      </c>
    </row>
    <row r="52" spans="9:20" s="6" customFormat="1" ht="28.5" hidden="1" customHeight="1" x14ac:dyDescent="0.25">
      <c r="I52" s="218" t="s">
        <v>198</v>
      </c>
      <c r="J52" s="238"/>
      <c r="K52" s="238"/>
      <c r="L52" s="238"/>
      <c r="M52" s="103"/>
      <c r="N52" s="104">
        <v>887</v>
      </c>
      <c r="O52" s="105" t="s">
        <v>177</v>
      </c>
      <c r="P52" s="106" t="s">
        <v>200</v>
      </c>
      <c r="Q52" s="107"/>
      <c r="R52" s="155">
        <f>R53</f>
        <v>0</v>
      </c>
      <c r="S52" s="75">
        <v>0</v>
      </c>
      <c r="T52" s="156">
        <v>0</v>
      </c>
    </row>
    <row r="53" spans="9:20" s="6" customFormat="1" ht="20.25" hidden="1" customHeight="1" x14ac:dyDescent="0.25">
      <c r="I53" s="228" t="s">
        <v>33</v>
      </c>
      <c r="J53" s="239"/>
      <c r="K53" s="239"/>
      <c r="L53" s="239"/>
      <c r="M53" s="103"/>
      <c r="N53" s="98">
        <v>887</v>
      </c>
      <c r="O53" s="99" t="s">
        <v>177</v>
      </c>
      <c r="P53" s="159" t="s">
        <v>200</v>
      </c>
      <c r="Q53" s="160" t="s">
        <v>34</v>
      </c>
      <c r="R53" s="102">
        <f>R54</f>
        <v>0</v>
      </c>
      <c r="S53" s="72">
        <v>0</v>
      </c>
      <c r="T53" s="72">
        <v>0</v>
      </c>
    </row>
    <row r="54" spans="9:20" s="6" customFormat="1" ht="23.25" hidden="1" customHeight="1" x14ac:dyDescent="0.25">
      <c r="I54" s="228" t="s">
        <v>201</v>
      </c>
      <c r="J54" s="239"/>
      <c r="K54" s="239"/>
      <c r="L54" s="239"/>
      <c r="M54" s="103"/>
      <c r="N54" s="98">
        <v>887</v>
      </c>
      <c r="O54" s="161" t="s">
        <v>177</v>
      </c>
      <c r="P54" s="162" t="s">
        <v>200</v>
      </c>
      <c r="Q54" s="163" t="s">
        <v>199</v>
      </c>
      <c r="R54" s="102"/>
      <c r="S54" s="72"/>
      <c r="T54" s="100"/>
    </row>
    <row r="55" spans="9:20" s="15" customFormat="1" ht="21.75" customHeight="1" x14ac:dyDescent="0.25">
      <c r="I55" s="200" t="s">
        <v>196</v>
      </c>
      <c r="J55" s="201"/>
      <c r="K55" s="201"/>
      <c r="L55" s="201"/>
      <c r="M55" s="109"/>
      <c r="N55" s="80">
        <v>887</v>
      </c>
      <c r="O55" s="81" t="s">
        <v>45</v>
      </c>
      <c r="P55" s="82"/>
      <c r="Q55" s="85"/>
      <c r="R55" s="110">
        <f t="shared" ref="R55:T57" si="4">R56</f>
        <v>20</v>
      </c>
      <c r="S55" s="110">
        <f t="shared" si="4"/>
        <v>20</v>
      </c>
      <c r="T55" s="111">
        <f t="shared" si="4"/>
        <v>20</v>
      </c>
    </row>
    <row r="56" spans="9:20" s="6" customFormat="1" ht="19.5" customHeight="1" x14ac:dyDescent="0.25">
      <c r="I56" s="240" t="s">
        <v>185</v>
      </c>
      <c r="J56" s="241"/>
      <c r="K56" s="241"/>
      <c r="L56" s="242"/>
      <c r="M56" s="192"/>
      <c r="N56" s="83">
        <v>887</v>
      </c>
      <c r="O56" s="84" t="s">
        <v>45</v>
      </c>
      <c r="P56" s="78" t="s">
        <v>46</v>
      </c>
      <c r="Q56" s="79"/>
      <c r="R56" s="68">
        <f t="shared" si="4"/>
        <v>20</v>
      </c>
      <c r="S56" s="68">
        <f t="shared" si="4"/>
        <v>20</v>
      </c>
      <c r="T56" s="71">
        <f t="shared" si="4"/>
        <v>20</v>
      </c>
    </row>
    <row r="57" spans="9:20" s="6" customFormat="1" ht="20.25" customHeight="1" x14ac:dyDescent="0.25">
      <c r="I57" s="188" t="s">
        <v>33</v>
      </c>
      <c r="J57" s="189"/>
      <c r="K57" s="189"/>
      <c r="L57" s="189"/>
      <c r="M57" s="189"/>
      <c r="N57" s="83">
        <v>887</v>
      </c>
      <c r="O57" s="84" t="s">
        <v>45</v>
      </c>
      <c r="P57" s="78" t="s">
        <v>46</v>
      </c>
      <c r="Q57" s="79" t="s">
        <v>34</v>
      </c>
      <c r="R57" s="68">
        <f t="shared" si="4"/>
        <v>20</v>
      </c>
      <c r="S57" s="68">
        <f t="shared" si="4"/>
        <v>20</v>
      </c>
      <c r="T57" s="71">
        <f t="shared" si="4"/>
        <v>20</v>
      </c>
    </row>
    <row r="58" spans="9:20" s="6" customFormat="1" ht="21.75" customHeight="1" x14ac:dyDescent="0.25">
      <c r="I58" s="208" t="s">
        <v>156</v>
      </c>
      <c r="J58" s="243"/>
      <c r="K58" s="243"/>
      <c r="L58" s="243"/>
      <c r="M58" s="87"/>
      <c r="N58" s="83">
        <v>887</v>
      </c>
      <c r="O58" s="84" t="s">
        <v>45</v>
      </c>
      <c r="P58" s="78" t="s">
        <v>46</v>
      </c>
      <c r="Q58" s="79" t="s">
        <v>47</v>
      </c>
      <c r="R58" s="68">
        <v>20</v>
      </c>
      <c r="S58" s="77">
        <v>20</v>
      </c>
      <c r="T58" s="77">
        <v>20</v>
      </c>
    </row>
    <row r="59" spans="9:20" s="6" customFormat="1" ht="30" customHeight="1" x14ac:dyDescent="0.25">
      <c r="I59" s="202" t="s">
        <v>197</v>
      </c>
      <c r="J59" s="203"/>
      <c r="K59" s="203"/>
      <c r="L59" s="203"/>
      <c r="M59" s="87"/>
      <c r="N59" s="80">
        <v>887</v>
      </c>
      <c r="O59" s="81" t="s">
        <v>48</v>
      </c>
      <c r="P59" s="82" t="s">
        <v>49</v>
      </c>
      <c r="Q59" s="85"/>
      <c r="R59" s="69">
        <f>R60+R63+R66</f>
        <v>276.8</v>
      </c>
      <c r="S59" s="69">
        <f>S60+S63+S66</f>
        <v>235.8</v>
      </c>
      <c r="T59" s="69">
        <f>T60+T63+T66</f>
        <v>245</v>
      </c>
    </row>
    <row r="60" spans="9:20" s="6" customFormat="1" ht="71.25" customHeight="1" x14ac:dyDescent="0.25">
      <c r="I60" s="202" t="s">
        <v>180</v>
      </c>
      <c r="J60" s="203"/>
      <c r="K60" s="203"/>
      <c r="L60" s="203"/>
      <c r="M60" s="86"/>
      <c r="N60" s="80">
        <v>887</v>
      </c>
      <c r="O60" s="81" t="s">
        <v>48</v>
      </c>
      <c r="P60" s="82" t="s">
        <v>50</v>
      </c>
      <c r="Q60" s="85"/>
      <c r="R60" s="69">
        <f t="shared" ref="R60:T61" si="5">R61</f>
        <v>9.6</v>
      </c>
      <c r="S60" s="69">
        <f t="shared" si="5"/>
        <v>10</v>
      </c>
      <c r="T60" s="70">
        <f t="shared" si="5"/>
        <v>10.4</v>
      </c>
    </row>
    <row r="61" spans="9:20" s="6" customFormat="1" ht="28.5" customHeight="1" x14ac:dyDescent="0.25">
      <c r="I61" s="208" t="s">
        <v>17</v>
      </c>
      <c r="J61" s="209"/>
      <c r="K61" s="209"/>
      <c r="L61" s="209"/>
      <c r="M61" s="86"/>
      <c r="N61" s="83">
        <v>887</v>
      </c>
      <c r="O61" s="84" t="s">
        <v>48</v>
      </c>
      <c r="P61" s="78" t="s">
        <v>50</v>
      </c>
      <c r="Q61" s="79" t="s">
        <v>19</v>
      </c>
      <c r="R61" s="68">
        <f t="shared" si="5"/>
        <v>9.6</v>
      </c>
      <c r="S61" s="68">
        <f t="shared" si="5"/>
        <v>10</v>
      </c>
      <c r="T61" s="71">
        <f t="shared" si="5"/>
        <v>10.4</v>
      </c>
    </row>
    <row r="62" spans="9:20" s="6" customFormat="1" ht="30" customHeight="1" x14ac:dyDescent="0.25">
      <c r="I62" s="208" t="s">
        <v>20</v>
      </c>
      <c r="J62" s="209"/>
      <c r="K62" s="209"/>
      <c r="L62" s="209"/>
      <c r="M62" s="86"/>
      <c r="N62" s="83">
        <v>887</v>
      </c>
      <c r="O62" s="84" t="s">
        <v>48</v>
      </c>
      <c r="P62" s="78" t="s">
        <v>50</v>
      </c>
      <c r="Q62" s="79" t="s">
        <v>21</v>
      </c>
      <c r="R62" s="68">
        <v>9.6</v>
      </c>
      <c r="S62" s="77">
        <v>10</v>
      </c>
      <c r="T62" s="77">
        <v>10.4</v>
      </c>
    </row>
    <row r="63" spans="9:20" s="6" customFormat="1" ht="30" customHeight="1" x14ac:dyDescent="0.25">
      <c r="I63" s="244" t="s">
        <v>174</v>
      </c>
      <c r="J63" s="245"/>
      <c r="K63" s="245"/>
      <c r="L63" s="245"/>
      <c r="M63" s="109"/>
      <c r="N63" s="80">
        <v>887</v>
      </c>
      <c r="O63" s="81" t="s">
        <v>48</v>
      </c>
      <c r="P63" s="82" t="s">
        <v>175</v>
      </c>
      <c r="Q63" s="79"/>
      <c r="R63" s="69">
        <f t="shared" ref="R63:T67" si="6">R64</f>
        <v>205.6</v>
      </c>
      <c r="S63" s="69">
        <f t="shared" si="6"/>
        <v>161.80000000000001</v>
      </c>
      <c r="T63" s="70">
        <f t="shared" si="6"/>
        <v>168.1</v>
      </c>
    </row>
    <row r="64" spans="9:20" s="6" customFormat="1" ht="30" customHeight="1" x14ac:dyDescent="0.25">
      <c r="I64" s="208" t="s">
        <v>17</v>
      </c>
      <c r="J64" s="209"/>
      <c r="K64" s="209"/>
      <c r="L64" s="209"/>
      <c r="M64" s="86"/>
      <c r="N64" s="83">
        <v>887</v>
      </c>
      <c r="O64" s="84" t="s">
        <v>48</v>
      </c>
      <c r="P64" s="78" t="s">
        <v>175</v>
      </c>
      <c r="Q64" s="79" t="s">
        <v>19</v>
      </c>
      <c r="R64" s="68">
        <f t="shared" si="6"/>
        <v>205.6</v>
      </c>
      <c r="S64" s="68">
        <f t="shared" si="6"/>
        <v>161.80000000000001</v>
      </c>
      <c r="T64" s="71">
        <f t="shared" si="6"/>
        <v>168.1</v>
      </c>
    </row>
    <row r="65" spans="1:20" s="6" customFormat="1" ht="30" customHeight="1" x14ac:dyDescent="0.25">
      <c r="I65" s="208" t="s">
        <v>20</v>
      </c>
      <c r="J65" s="209"/>
      <c r="K65" s="209"/>
      <c r="L65" s="209"/>
      <c r="M65" s="86"/>
      <c r="N65" s="83">
        <v>887</v>
      </c>
      <c r="O65" s="84" t="s">
        <v>48</v>
      </c>
      <c r="P65" s="78" t="s">
        <v>175</v>
      </c>
      <c r="Q65" s="79" t="s">
        <v>21</v>
      </c>
      <c r="R65" s="187">
        <f>155.6+50</f>
        <v>205.6</v>
      </c>
      <c r="S65" s="75">
        <v>161.80000000000001</v>
      </c>
      <c r="T65" s="75">
        <v>168.1</v>
      </c>
    </row>
    <row r="66" spans="1:20" s="6" customFormat="1" ht="30" customHeight="1" x14ac:dyDescent="0.25">
      <c r="I66" s="244" t="s">
        <v>51</v>
      </c>
      <c r="J66" s="245"/>
      <c r="K66" s="245"/>
      <c r="L66" s="245"/>
      <c r="M66" s="109"/>
      <c r="N66" s="80">
        <v>887</v>
      </c>
      <c r="O66" s="81" t="s">
        <v>48</v>
      </c>
      <c r="P66" s="82" t="s">
        <v>52</v>
      </c>
      <c r="Q66" s="79"/>
      <c r="R66" s="69">
        <f t="shared" si="6"/>
        <v>61.6</v>
      </c>
      <c r="S66" s="69">
        <f t="shared" si="6"/>
        <v>64</v>
      </c>
      <c r="T66" s="70">
        <f t="shared" si="6"/>
        <v>66.5</v>
      </c>
    </row>
    <row r="67" spans="1:20" s="6" customFormat="1" ht="30" customHeight="1" x14ac:dyDescent="0.25">
      <c r="I67" s="208" t="s">
        <v>17</v>
      </c>
      <c r="J67" s="209"/>
      <c r="K67" s="209"/>
      <c r="L67" s="209"/>
      <c r="M67" s="86"/>
      <c r="N67" s="83">
        <v>887</v>
      </c>
      <c r="O67" s="84" t="s">
        <v>48</v>
      </c>
      <c r="P67" s="78" t="s">
        <v>52</v>
      </c>
      <c r="Q67" s="79" t="s">
        <v>19</v>
      </c>
      <c r="R67" s="74">
        <f t="shared" si="6"/>
        <v>61.6</v>
      </c>
      <c r="S67" s="74">
        <f t="shared" si="6"/>
        <v>64</v>
      </c>
      <c r="T67" s="120">
        <f t="shared" si="6"/>
        <v>66.5</v>
      </c>
    </row>
    <row r="68" spans="1:20" s="6" customFormat="1" ht="30" customHeight="1" x14ac:dyDescent="0.25">
      <c r="I68" s="208" t="s">
        <v>20</v>
      </c>
      <c r="J68" s="209"/>
      <c r="K68" s="209"/>
      <c r="L68" s="209"/>
      <c r="M68" s="86"/>
      <c r="N68" s="83">
        <v>887</v>
      </c>
      <c r="O68" s="84" t="s">
        <v>48</v>
      </c>
      <c r="P68" s="78" t="s">
        <v>52</v>
      </c>
      <c r="Q68" s="108" t="s">
        <v>21</v>
      </c>
      <c r="R68" s="179">
        <v>61.6</v>
      </c>
      <c r="S68" s="72">
        <v>64</v>
      </c>
      <c r="T68" s="72">
        <v>66.5</v>
      </c>
    </row>
    <row r="69" spans="1:20" s="15" customFormat="1" ht="30.75" customHeight="1" x14ac:dyDescent="0.25">
      <c r="I69" s="218" t="s">
        <v>53</v>
      </c>
      <c r="J69" s="219"/>
      <c r="K69" s="219"/>
      <c r="L69" s="219"/>
      <c r="M69" s="22"/>
      <c r="N69" s="39">
        <v>887</v>
      </c>
      <c r="O69" s="40" t="s">
        <v>54</v>
      </c>
      <c r="P69" s="49"/>
      <c r="Q69" s="13"/>
      <c r="R69" s="59">
        <f>R74+R77</f>
        <v>55.2</v>
      </c>
      <c r="S69" s="59">
        <f>S74+S77</f>
        <v>57.400000000000006</v>
      </c>
      <c r="T69" s="60">
        <f>T74+T77</f>
        <v>59.5</v>
      </c>
    </row>
    <row r="70" spans="1:20" s="15" customFormat="1" ht="41.25" customHeight="1" x14ac:dyDescent="0.25">
      <c r="I70" s="218" t="s">
        <v>179</v>
      </c>
      <c r="J70" s="219"/>
      <c r="K70" s="219"/>
      <c r="L70" s="219"/>
      <c r="M70" s="23"/>
      <c r="N70" s="39">
        <v>887</v>
      </c>
      <c r="O70" s="40" t="s">
        <v>55</v>
      </c>
      <c r="P70" s="49"/>
      <c r="Q70" s="13"/>
      <c r="R70" s="61">
        <f>R71+R74</f>
        <v>16.8</v>
      </c>
      <c r="S70" s="61">
        <f>S71+S74</f>
        <v>17.5</v>
      </c>
      <c r="T70" s="62">
        <f>T71+T74</f>
        <v>18.100000000000001</v>
      </c>
    </row>
    <row r="71" spans="1:20" s="6" customFormat="1" ht="81" hidden="1" customHeight="1" x14ac:dyDescent="0.25">
      <c r="A71" s="15"/>
      <c r="B71" s="15"/>
      <c r="C71" s="15"/>
      <c r="D71" s="15"/>
      <c r="E71" s="15"/>
      <c r="F71" s="15"/>
      <c r="G71" s="15"/>
      <c r="H71" s="15"/>
      <c r="I71" s="246" t="s">
        <v>56</v>
      </c>
      <c r="J71" s="247"/>
      <c r="K71" s="247"/>
      <c r="L71" s="247"/>
      <c r="M71" s="23"/>
      <c r="N71" s="39">
        <v>887</v>
      </c>
      <c r="O71" s="40" t="s">
        <v>57</v>
      </c>
      <c r="P71" s="49" t="s">
        <v>58</v>
      </c>
      <c r="Q71" s="8"/>
      <c r="R71" s="61">
        <f t="shared" ref="R71:T72" si="7">R72</f>
        <v>0</v>
      </c>
      <c r="S71" s="61">
        <f t="shared" si="7"/>
        <v>0</v>
      </c>
      <c r="T71" s="62">
        <f t="shared" si="7"/>
        <v>0</v>
      </c>
    </row>
    <row r="72" spans="1:20" s="6" customFormat="1" ht="59.25" hidden="1" customHeight="1" x14ac:dyDescent="0.25">
      <c r="I72" s="228" t="s">
        <v>17</v>
      </c>
      <c r="J72" s="229"/>
      <c r="K72" s="229"/>
      <c r="L72" s="229"/>
      <c r="M72" s="229"/>
      <c r="N72" s="39">
        <v>887</v>
      </c>
      <c r="O72" s="42" t="s">
        <v>57</v>
      </c>
      <c r="P72" s="50" t="s">
        <v>58</v>
      </c>
      <c r="Q72" s="9" t="s">
        <v>19</v>
      </c>
      <c r="R72" s="63">
        <f t="shared" si="7"/>
        <v>0</v>
      </c>
      <c r="S72" s="63">
        <f t="shared" si="7"/>
        <v>0</v>
      </c>
      <c r="T72" s="64">
        <f t="shared" si="7"/>
        <v>0</v>
      </c>
    </row>
    <row r="73" spans="1:20" s="6" customFormat="1" ht="42" hidden="1" customHeight="1" x14ac:dyDescent="0.25">
      <c r="I73" s="228" t="s">
        <v>20</v>
      </c>
      <c r="J73" s="229"/>
      <c r="K73" s="229"/>
      <c r="L73" s="229"/>
      <c r="M73" s="24"/>
      <c r="N73" s="39">
        <v>887</v>
      </c>
      <c r="O73" s="42" t="s">
        <v>57</v>
      </c>
      <c r="P73" s="50" t="s">
        <v>58</v>
      </c>
      <c r="Q73" s="9" t="s">
        <v>21</v>
      </c>
      <c r="R73" s="63"/>
      <c r="S73" s="63"/>
      <c r="T73" s="64"/>
    </row>
    <row r="74" spans="1:20" s="6" customFormat="1" ht="84" customHeight="1" x14ac:dyDescent="0.25">
      <c r="A74" s="15"/>
      <c r="B74" s="15"/>
      <c r="C74" s="15"/>
      <c r="D74" s="15"/>
      <c r="E74" s="15"/>
      <c r="F74" s="15"/>
      <c r="G74" s="15"/>
      <c r="H74" s="15"/>
      <c r="I74" s="218" t="s">
        <v>203</v>
      </c>
      <c r="J74" s="219"/>
      <c r="K74" s="219"/>
      <c r="L74" s="219"/>
      <c r="M74" s="23"/>
      <c r="N74" s="39">
        <v>887</v>
      </c>
      <c r="O74" s="40" t="s">
        <v>55</v>
      </c>
      <c r="P74" s="49" t="s">
        <v>187</v>
      </c>
      <c r="Q74" s="8"/>
      <c r="R74" s="69">
        <f t="shared" ref="R74:T75" si="8">R75</f>
        <v>16.8</v>
      </c>
      <c r="S74" s="69">
        <f t="shared" si="8"/>
        <v>17.5</v>
      </c>
      <c r="T74" s="70">
        <f t="shared" si="8"/>
        <v>18.100000000000001</v>
      </c>
    </row>
    <row r="75" spans="1:20" s="6" customFormat="1" ht="29.25" customHeight="1" x14ac:dyDescent="0.25">
      <c r="I75" s="248" t="s">
        <v>17</v>
      </c>
      <c r="J75" s="249"/>
      <c r="K75" s="249"/>
      <c r="L75" s="249"/>
      <c r="M75" s="249"/>
      <c r="N75" s="41">
        <v>887</v>
      </c>
      <c r="O75" s="42" t="s">
        <v>55</v>
      </c>
      <c r="P75" s="50" t="s">
        <v>187</v>
      </c>
      <c r="Q75" s="9" t="s">
        <v>19</v>
      </c>
      <c r="R75" s="63">
        <f t="shared" si="8"/>
        <v>16.8</v>
      </c>
      <c r="S75" s="63">
        <f t="shared" si="8"/>
        <v>17.5</v>
      </c>
      <c r="T75" s="64">
        <f t="shared" si="8"/>
        <v>18.100000000000001</v>
      </c>
    </row>
    <row r="76" spans="1:20" s="6" customFormat="1" ht="31.5" customHeight="1" x14ac:dyDescent="0.25">
      <c r="I76" s="228" t="s">
        <v>20</v>
      </c>
      <c r="J76" s="229"/>
      <c r="K76" s="229"/>
      <c r="L76" s="229"/>
      <c r="M76" s="19"/>
      <c r="N76" s="41">
        <v>887</v>
      </c>
      <c r="O76" s="42" t="s">
        <v>55</v>
      </c>
      <c r="P76" s="50" t="s">
        <v>187</v>
      </c>
      <c r="Q76" s="9" t="s">
        <v>21</v>
      </c>
      <c r="R76" s="176">
        <v>16.8</v>
      </c>
      <c r="S76" s="72">
        <v>17.5</v>
      </c>
      <c r="T76" s="72">
        <v>18.100000000000001</v>
      </c>
    </row>
    <row r="77" spans="1:20" s="6" customFormat="1" ht="41.25" customHeight="1" x14ac:dyDescent="0.25">
      <c r="I77" s="218" t="s">
        <v>59</v>
      </c>
      <c r="J77" s="219"/>
      <c r="K77" s="219"/>
      <c r="L77" s="219"/>
      <c r="M77" s="19"/>
      <c r="N77" s="39">
        <v>887</v>
      </c>
      <c r="O77" s="40" t="s">
        <v>60</v>
      </c>
      <c r="P77" s="49"/>
      <c r="Q77" s="8"/>
      <c r="R77" s="61">
        <f>R78+R81+R84+R90+R93+R96+R87+R99</f>
        <v>38.4</v>
      </c>
      <c r="S77" s="61">
        <f>S78+S81+S84+S90+S93+S96+S87+S99</f>
        <v>39.900000000000006</v>
      </c>
      <c r="T77" s="62">
        <f>T78+T81+T84+T90+T93+T96+T87+T99</f>
        <v>41.4</v>
      </c>
    </row>
    <row r="78" spans="1:20" s="6" customFormat="1" ht="56.25" customHeight="1" x14ac:dyDescent="0.25">
      <c r="I78" s="218" t="s">
        <v>159</v>
      </c>
      <c r="J78" s="219"/>
      <c r="K78" s="219"/>
      <c r="L78" s="219"/>
      <c r="M78" s="10"/>
      <c r="N78" s="39">
        <v>887</v>
      </c>
      <c r="O78" s="40" t="s">
        <v>60</v>
      </c>
      <c r="P78" s="51" t="s">
        <v>188</v>
      </c>
      <c r="Q78" s="13"/>
      <c r="R78" s="61">
        <f t="shared" ref="R78:T79" si="9">R79</f>
        <v>4</v>
      </c>
      <c r="S78" s="61">
        <f t="shared" si="9"/>
        <v>4.2</v>
      </c>
      <c r="T78" s="62">
        <f t="shared" si="9"/>
        <v>4.3</v>
      </c>
    </row>
    <row r="79" spans="1:20" s="6" customFormat="1" ht="29.25" customHeight="1" x14ac:dyDescent="0.25">
      <c r="I79" s="228" t="s">
        <v>17</v>
      </c>
      <c r="J79" s="229"/>
      <c r="K79" s="229"/>
      <c r="L79" s="229"/>
      <c r="M79" s="10"/>
      <c r="N79" s="41">
        <v>887</v>
      </c>
      <c r="O79" s="42" t="s">
        <v>60</v>
      </c>
      <c r="P79" s="52" t="s">
        <v>188</v>
      </c>
      <c r="Q79" s="14" t="s">
        <v>19</v>
      </c>
      <c r="R79" s="63">
        <f t="shared" si="9"/>
        <v>4</v>
      </c>
      <c r="S79" s="63">
        <f t="shared" si="9"/>
        <v>4.2</v>
      </c>
      <c r="T79" s="64">
        <f t="shared" si="9"/>
        <v>4.3</v>
      </c>
    </row>
    <row r="80" spans="1:20" s="6" customFormat="1" ht="33" customHeight="1" x14ac:dyDescent="0.25">
      <c r="I80" s="228" t="s">
        <v>20</v>
      </c>
      <c r="J80" s="229"/>
      <c r="K80" s="229"/>
      <c r="L80" s="229"/>
      <c r="M80" s="10"/>
      <c r="N80" s="41">
        <v>887</v>
      </c>
      <c r="O80" s="42" t="s">
        <v>60</v>
      </c>
      <c r="P80" s="52" t="s">
        <v>188</v>
      </c>
      <c r="Q80" s="14" t="s">
        <v>21</v>
      </c>
      <c r="R80" s="176">
        <v>4</v>
      </c>
      <c r="S80" s="72">
        <v>4.2</v>
      </c>
      <c r="T80" s="72">
        <v>4.3</v>
      </c>
    </row>
    <row r="81" spans="9:20" s="6" customFormat="1" ht="54.75" customHeight="1" x14ac:dyDescent="0.25">
      <c r="I81" s="218" t="s">
        <v>160</v>
      </c>
      <c r="J81" s="219"/>
      <c r="K81" s="219"/>
      <c r="L81" s="219"/>
      <c r="M81" s="10"/>
      <c r="N81" s="39">
        <v>887</v>
      </c>
      <c r="O81" s="40" t="s">
        <v>60</v>
      </c>
      <c r="P81" s="51" t="s">
        <v>189</v>
      </c>
      <c r="Q81" s="13"/>
      <c r="R81" s="69">
        <f t="shared" ref="R81:T82" si="10">R82</f>
        <v>11.2</v>
      </c>
      <c r="S81" s="69">
        <f t="shared" si="10"/>
        <v>11.6</v>
      </c>
      <c r="T81" s="70">
        <f t="shared" si="10"/>
        <v>12.1</v>
      </c>
    </row>
    <row r="82" spans="9:20" s="6" customFormat="1" ht="29.25" customHeight="1" x14ac:dyDescent="0.25">
      <c r="I82" s="228" t="s">
        <v>17</v>
      </c>
      <c r="J82" s="229"/>
      <c r="K82" s="229"/>
      <c r="L82" s="229"/>
      <c r="M82" s="10"/>
      <c r="N82" s="41">
        <v>887</v>
      </c>
      <c r="O82" s="42" t="s">
        <v>60</v>
      </c>
      <c r="P82" s="52" t="s">
        <v>189</v>
      </c>
      <c r="Q82" s="14" t="s">
        <v>19</v>
      </c>
      <c r="R82" s="63">
        <f t="shared" si="10"/>
        <v>11.2</v>
      </c>
      <c r="S82" s="63">
        <f t="shared" si="10"/>
        <v>11.6</v>
      </c>
      <c r="T82" s="64">
        <f t="shared" si="10"/>
        <v>12.1</v>
      </c>
    </row>
    <row r="83" spans="9:20" s="6" customFormat="1" ht="31.5" customHeight="1" x14ac:dyDescent="0.25">
      <c r="I83" s="228" t="s">
        <v>20</v>
      </c>
      <c r="J83" s="229"/>
      <c r="K83" s="229"/>
      <c r="L83" s="229"/>
      <c r="M83" s="10"/>
      <c r="N83" s="41">
        <v>887</v>
      </c>
      <c r="O83" s="42" t="s">
        <v>60</v>
      </c>
      <c r="P83" s="52" t="s">
        <v>189</v>
      </c>
      <c r="Q83" s="14" t="s">
        <v>21</v>
      </c>
      <c r="R83" s="176">
        <v>11.2</v>
      </c>
      <c r="S83" s="72">
        <v>11.6</v>
      </c>
      <c r="T83" s="72">
        <v>12.1</v>
      </c>
    </row>
    <row r="84" spans="9:20" s="15" customFormat="1" ht="86.25" customHeight="1" x14ac:dyDescent="0.25">
      <c r="I84" s="218" t="s">
        <v>165</v>
      </c>
      <c r="J84" s="219"/>
      <c r="K84" s="219"/>
      <c r="L84" s="219"/>
      <c r="M84" s="12"/>
      <c r="N84" s="39">
        <v>887</v>
      </c>
      <c r="O84" s="40" t="s">
        <v>60</v>
      </c>
      <c r="P84" s="51" t="s">
        <v>190</v>
      </c>
      <c r="Q84" s="13"/>
      <c r="R84" s="69">
        <f t="shared" ref="R84:T85" si="11">R85</f>
        <v>11.2</v>
      </c>
      <c r="S84" s="69">
        <f t="shared" si="11"/>
        <v>11.6</v>
      </c>
      <c r="T84" s="70">
        <f t="shared" si="11"/>
        <v>12.1</v>
      </c>
    </row>
    <row r="85" spans="9:20" s="15" customFormat="1" ht="25.5" customHeight="1" x14ac:dyDescent="0.25">
      <c r="I85" s="228" t="s">
        <v>17</v>
      </c>
      <c r="J85" s="229"/>
      <c r="K85" s="229"/>
      <c r="L85" s="229"/>
      <c r="M85" s="12"/>
      <c r="N85" s="41">
        <v>887</v>
      </c>
      <c r="O85" s="42" t="s">
        <v>60</v>
      </c>
      <c r="P85" s="52" t="s">
        <v>190</v>
      </c>
      <c r="Q85" s="14" t="s">
        <v>19</v>
      </c>
      <c r="R85" s="63">
        <f t="shared" si="11"/>
        <v>11.2</v>
      </c>
      <c r="S85" s="63">
        <f t="shared" si="11"/>
        <v>11.6</v>
      </c>
      <c r="T85" s="64">
        <f t="shared" si="11"/>
        <v>12.1</v>
      </c>
    </row>
    <row r="86" spans="9:20" s="15" customFormat="1" ht="24.75" customHeight="1" x14ac:dyDescent="0.25">
      <c r="I86" s="228" t="s">
        <v>20</v>
      </c>
      <c r="J86" s="229"/>
      <c r="K86" s="229"/>
      <c r="L86" s="229"/>
      <c r="M86" s="12"/>
      <c r="N86" s="41">
        <v>887</v>
      </c>
      <c r="O86" s="42" t="s">
        <v>60</v>
      </c>
      <c r="P86" s="52" t="s">
        <v>190</v>
      </c>
      <c r="Q86" s="14" t="s">
        <v>21</v>
      </c>
      <c r="R86" s="176">
        <v>11.2</v>
      </c>
      <c r="S86" s="72">
        <v>11.6</v>
      </c>
      <c r="T86" s="72">
        <v>12.1</v>
      </c>
    </row>
    <row r="87" spans="9:20" s="15" customFormat="1" ht="63" hidden="1" customHeight="1" x14ac:dyDescent="0.25">
      <c r="I87" s="250" t="s">
        <v>61</v>
      </c>
      <c r="J87" s="251"/>
      <c r="K87" s="251"/>
      <c r="L87" s="251"/>
      <c r="M87" s="12"/>
      <c r="N87" s="45">
        <v>887</v>
      </c>
      <c r="O87" s="46" t="s">
        <v>60</v>
      </c>
      <c r="P87" s="54" t="s">
        <v>62</v>
      </c>
      <c r="Q87" s="25"/>
      <c r="R87" s="34">
        <f>R88</f>
        <v>0</v>
      </c>
      <c r="S87" s="73"/>
      <c r="T87" s="73"/>
    </row>
    <row r="88" spans="9:20" s="15" customFormat="1" ht="25.5" hidden="1" customHeight="1" x14ac:dyDescent="0.25">
      <c r="I88" s="252" t="s">
        <v>17</v>
      </c>
      <c r="J88" s="253"/>
      <c r="K88" s="253"/>
      <c r="L88" s="253"/>
      <c r="M88" s="12"/>
      <c r="N88" s="47">
        <v>887</v>
      </c>
      <c r="O88" s="48" t="s">
        <v>60</v>
      </c>
      <c r="P88" s="55" t="s">
        <v>62</v>
      </c>
      <c r="Q88" s="26" t="s">
        <v>19</v>
      </c>
      <c r="R88" s="35">
        <f>R89</f>
        <v>0</v>
      </c>
      <c r="S88" s="73"/>
      <c r="T88" s="73"/>
    </row>
    <row r="89" spans="9:20" s="15" customFormat="1" ht="25.5" hidden="1" customHeight="1" x14ac:dyDescent="0.25">
      <c r="I89" s="252" t="s">
        <v>20</v>
      </c>
      <c r="J89" s="253"/>
      <c r="K89" s="253"/>
      <c r="L89" s="253"/>
      <c r="M89" s="12"/>
      <c r="N89" s="47">
        <v>887</v>
      </c>
      <c r="O89" s="48" t="s">
        <v>60</v>
      </c>
      <c r="P89" s="55" t="s">
        <v>62</v>
      </c>
      <c r="Q89" s="26" t="s">
        <v>21</v>
      </c>
      <c r="R89" s="35"/>
      <c r="S89" s="73"/>
      <c r="T89" s="73"/>
    </row>
    <row r="90" spans="9:20" s="6" customFormat="1" ht="102" customHeight="1" x14ac:dyDescent="0.25">
      <c r="I90" s="224" t="s">
        <v>171</v>
      </c>
      <c r="J90" s="225"/>
      <c r="K90" s="225"/>
      <c r="L90" s="225"/>
      <c r="M90" s="10"/>
      <c r="N90" s="39">
        <v>887</v>
      </c>
      <c r="O90" s="40" t="s">
        <v>60</v>
      </c>
      <c r="P90" s="51" t="s">
        <v>191</v>
      </c>
      <c r="Q90" s="13"/>
      <c r="R90" s="61">
        <f t="shared" ref="R90:T91" si="12">R91</f>
        <v>8</v>
      </c>
      <c r="S90" s="61">
        <f t="shared" si="12"/>
        <v>8.3000000000000007</v>
      </c>
      <c r="T90" s="62">
        <f t="shared" si="12"/>
        <v>8.6</v>
      </c>
    </row>
    <row r="91" spans="9:20" s="6" customFormat="1" ht="29.25" customHeight="1" x14ac:dyDescent="0.25">
      <c r="I91" s="228" t="s">
        <v>17</v>
      </c>
      <c r="J91" s="229"/>
      <c r="K91" s="229"/>
      <c r="L91" s="229"/>
      <c r="M91" s="10"/>
      <c r="N91" s="41">
        <v>887</v>
      </c>
      <c r="O91" s="42" t="s">
        <v>60</v>
      </c>
      <c r="P91" s="52" t="s">
        <v>191</v>
      </c>
      <c r="Q91" s="14" t="s">
        <v>19</v>
      </c>
      <c r="R91" s="63">
        <f t="shared" si="12"/>
        <v>8</v>
      </c>
      <c r="S91" s="63">
        <f t="shared" si="12"/>
        <v>8.3000000000000007</v>
      </c>
      <c r="T91" s="64">
        <f t="shared" si="12"/>
        <v>8.6</v>
      </c>
    </row>
    <row r="92" spans="9:20" s="6" customFormat="1" ht="29.25" customHeight="1" x14ac:dyDescent="0.25">
      <c r="I92" s="228" t="s">
        <v>20</v>
      </c>
      <c r="J92" s="229"/>
      <c r="K92" s="229"/>
      <c r="L92" s="229"/>
      <c r="M92" s="10"/>
      <c r="N92" s="41">
        <v>887</v>
      </c>
      <c r="O92" s="42" t="s">
        <v>60</v>
      </c>
      <c r="P92" s="52" t="s">
        <v>191</v>
      </c>
      <c r="Q92" s="14" t="s">
        <v>21</v>
      </c>
      <c r="R92" s="176">
        <v>8</v>
      </c>
      <c r="S92" s="72">
        <v>8.3000000000000007</v>
      </c>
      <c r="T92" s="72">
        <v>8.6</v>
      </c>
    </row>
    <row r="93" spans="9:20" s="6" customFormat="1" ht="75" hidden="1" customHeight="1" x14ac:dyDescent="0.25">
      <c r="I93" s="224" t="s">
        <v>161</v>
      </c>
      <c r="J93" s="225"/>
      <c r="K93" s="225"/>
      <c r="L93" s="225"/>
      <c r="M93" s="10"/>
      <c r="N93" s="39">
        <v>887</v>
      </c>
      <c r="O93" s="40" t="s">
        <v>60</v>
      </c>
      <c r="P93" s="51" t="s">
        <v>63</v>
      </c>
      <c r="Q93" s="13"/>
      <c r="R93" s="69">
        <f t="shared" ref="R93:T94" si="13">R94</f>
        <v>0</v>
      </c>
      <c r="S93" s="69">
        <f t="shared" si="13"/>
        <v>0</v>
      </c>
      <c r="T93" s="70">
        <f t="shared" si="13"/>
        <v>0</v>
      </c>
    </row>
    <row r="94" spans="9:20" s="6" customFormat="1" ht="26.25" hidden="1" customHeight="1" x14ac:dyDescent="0.25">
      <c r="I94" s="228" t="s">
        <v>17</v>
      </c>
      <c r="J94" s="229"/>
      <c r="K94" s="229"/>
      <c r="L94" s="229"/>
      <c r="M94" s="10"/>
      <c r="N94" s="41">
        <v>887</v>
      </c>
      <c r="O94" s="42" t="s">
        <v>60</v>
      </c>
      <c r="P94" s="52" t="s">
        <v>63</v>
      </c>
      <c r="Q94" s="14" t="s">
        <v>19</v>
      </c>
      <c r="R94" s="63">
        <f t="shared" si="13"/>
        <v>0</v>
      </c>
      <c r="S94" s="63">
        <f t="shared" si="13"/>
        <v>0</v>
      </c>
      <c r="T94" s="64">
        <f t="shared" si="13"/>
        <v>0</v>
      </c>
    </row>
    <row r="95" spans="9:20" s="6" customFormat="1" ht="26.25" hidden="1" customHeight="1" x14ac:dyDescent="0.25">
      <c r="I95" s="228" t="s">
        <v>20</v>
      </c>
      <c r="J95" s="229"/>
      <c r="K95" s="229"/>
      <c r="L95" s="229"/>
      <c r="M95" s="10"/>
      <c r="N95" s="41">
        <v>887</v>
      </c>
      <c r="O95" s="42" t="s">
        <v>60</v>
      </c>
      <c r="P95" s="52" t="s">
        <v>63</v>
      </c>
      <c r="Q95" s="14" t="s">
        <v>21</v>
      </c>
      <c r="R95" s="63"/>
      <c r="S95" s="72"/>
      <c r="T95" s="72"/>
    </row>
    <row r="96" spans="9:20" s="6" customFormat="1" ht="150" customHeight="1" x14ac:dyDescent="0.25">
      <c r="I96" s="224" t="s">
        <v>162</v>
      </c>
      <c r="J96" s="225"/>
      <c r="K96" s="225"/>
      <c r="L96" s="225"/>
      <c r="M96" s="10"/>
      <c r="N96" s="39">
        <v>887</v>
      </c>
      <c r="O96" s="40" t="s">
        <v>60</v>
      </c>
      <c r="P96" s="51" t="s">
        <v>192</v>
      </c>
      <c r="Q96" s="13"/>
      <c r="R96" s="69">
        <f t="shared" ref="R96:T97" si="14">R97</f>
        <v>4</v>
      </c>
      <c r="S96" s="69">
        <f t="shared" si="14"/>
        <v>4.2</v>
      </c>
      <c r="T96" s="70">
        <f t="shared" si="14"/>
        <v>4.3</v>
      </c>
    </row>
    <row r="97" spans="9:20" s="6" customFormat="1" ht="30" customHeight="1" x14ac:dyDescent="0.25">
      <c r="I97" s="228" t="s">
        <v>17</v>
      </c>
      <c r="J97" s="229"/>
      <c r="K97" s="229"/>
      <c r="L97" s="229"/>
      <c r="M97" s="10"/>
      <c r="N97" s="41">
        <v>887</v>
      </c>
      <c r="O97" s="42" t="s">
        <v>60</v>
      </c>
      <c r="P97" s="52" t="s">
        <v>192</v>
      </c>
      <c r="Q97" s="14" t="s">
        <v>19</v>
      </c>
      <c r="R97" s="63">
        <f t="shared" si="14"/>
        <v>4</v>
      </c>
      <c r="S97" s="63">
        <f t="shared" si="14"/>
        <v>4.2</v>
      </c>
      <c r="T97" s="64">
        <f t="shared" si="14"/>
        <v>4.3</v>
      </c>
    </row>
    <row r="98" spans="9:20" s="6" customFormat="1" ht="30" customHeight="1" x14ac:dyDescent="0.25">
      <c r="I98" s="228" t="s">
        <v>20</v>
      </c>
      <c r="J98" s="229"/>
      <c r="K98" s="229"/>
      <c r="L98" s="229"/>
      <c r="M98" s="10"/>
      <c r="N98" s="41">
        <v>887</v>
      </c>
      <c r="O98" s="42" t="s">
        <v>60</v>
      </c>
      <c r="P98" s="52" t="s">
        <v>192</v>
      </c>
      <c r="Q98" s="14" t="s">
        <v>21</v>
      </c>
      <c r="R98" s="176">
        <v>4</v>
      </c>
      <c r="S98" s="72">
        <v>4.2</v>
      </c>
      <c r="T98" s="72">
        <v>4.3</v>
      </c>
    </row>
    <row r="99" spans="9:20" s="6" customFormat="1" ht="98.25" hidden="1" customHeight="1" x14ac:dyDescent="0.25">
      <c r="I99" s="250" t="s">
        <v>123</v>
      </c>
      <c r="J99" s="251"/>
      <c r="K99" s="251"/>
      <c r="L99" s="251"/>
      <c r="M99" s="10"/>
      <c r="N99" s="45">
        <v>887</v>
      </c>
      <c r="O99" s="46" t="s">
        <v>60</v>
      </c>
      <c r="P99" s="54" t="s">
        <v>64</v>
      </c>
      <c r="Q99" s="25"/>
      <c r="R99" s="34">
        <f>R100</f>
        <v>0</v>
      </c>
      <c r="S99" s="72"/>
      <c r="T99" s="72"/>
    </row>
    <row r="100" spans="9:20" s="6" customFormat="1" ht="34.5" hidden="1" customHeight="1" x14ac:dyDescent="0.25">
      <c r="I100" s="252" t="s">
        <v>17</v>
      </c>
      <c r="J100" s="253"/>
      <c r="K100" s="253"/>
      <c r="L100" s="253"/>
      <c r="M100" s="10"/>
      <c r="N100" s="47">
        <v>887</v>
      </c>
      <c r="O100" s="48" t="s">
        <v>60</v>
      </c>
      <c r="P100" s="55" t="s">
        <v>64</v>
      </c>
      <c r="Q100" s="26" t="s">
        <v>19</v>
      </c>
      <c r="R100" s="35">
        <f>R101</f>
        <v>0</v>
      </c>
      <c r="S100" s="72"/>
      <c r="T100" s="72"/>
    </row>
    <row r="101" spans="9:20" s="6" customFormat="1" ht="34.5" hidden="1" customHeight="1" x14ac:dyDescent="0.25">
      <c r="I101" s="252" t="s">
        <v>20</v>
      </c>
      <c r="J101" s="253"/>
      <c r="K101" s="253"/>
      <c r="L101" s="253"/>
      <c r="M101" s="10"/>
      <c r="N101" s="47">
        <v>887</v>
      </c>
      <c r="O101" s="48" t="s">
        <v>60</v>
      </c>
      <c r="P101" s="55" t="s">
        <v>64</v>
      </c>
      <c r="Q101" s="26" t="s">
        <v>21</v>
      </c>
      <c r="R101" s="35"/>
      <c r="S101" s="72"/>
      <c r="T101" s="72"/>
    </row>
    <row r="102" spans="9:20" s="6" customFormat="1" ht="30.75" customHeight="1" x14ac:dyDescent="0.25">
      <c r="I102" s="218" t="s">
        <v>65</v>
      </c>
      <c r="J102" s="219"/>
      <c r="K102" s="219"/>
      <c r="L102" s="219"/>
      <c r="M102" s="19"/>
      <c r="N102" s="39">
        <v>887</v>
      </c>
      <c r="O102" s="40" t="s">
        <v>66</v>
      </c>
      <c r="P102" s="49"/>
      <c r="Q102" s="13"/>
      <c r="R102" s="61">
        <f>R103+R107</f>
        <v>22057.599999999999</v>
      </c>
      <c r="S102" s="61">
        <f>S103+S107</f>
        <v>22920</v>
      </c>
      <c r="T102" s="62">
        <f>T103+T107</f>
        <v>23813.8</v>
      </c>
    </row>
    <row r="103" spans="9:20" s="15" customFormat="1" ht="22.5" customHeight="1" x14ac:dyDescent="0.25">
      <c r="I103" s="218" t="s">
        <v>67</v>
      </c>
      <c r="J103" s="219"/>
      <c r="K103" s="219"/>
      <c r="L103" s="219"/>
      <c r="M103" s="22"/>
      <c r="N103" s="39">
        <v>887</v>
      </c>
      <c r="O103" s="40" t="s">
        <v>68</v>
      </c>
      <c r="P103" s="49"/>
      <c r="Q103" s="13"/>
      <c r="R103" s="61">
        <f>R104</f>
        <v>100.1</v>
      </c>
      <c r="S103" s="61">
        <f t="shared" ref="S103:T105" si="15">S104</f>
        <v>104</v>
      </c>
      <c r="T103" s="62">
        <f t="shared" si="15"/>
        <v>108</v>
      </c>
    </row>
    <row r="104" spans="9:20" s="15" customFormat="1" ht="153.75" customHeight="1" x14ac:dyDescent="0.25">
      <c r="I104" s="202" t="s">
        <v>157</v>
      </c>
      <c r="J104" s="203"/>
      <c r="K104" s="203"/>
      <c r="L104" s="203"/>
      <c r="M104" s="203"/>
      <c r="N104" s="80">
        <v>887</v>
      </c>
      <c r="O104" s="81" t="s">
        <v>68</v>
      </c>
      <c r="P104" s="82" t="s">
        <v>69</v>
      </c>
      <c r="Q104" s="85"/>
      <c r="R104" s="69">
        <f>R105</f>
        <v>100.1</v>
      </c>
      <c r="S104" s="69">
        <f t="shared" si="15"/>
        <v>104</v>
      </c>
      <c r="T104" s="70">
        <f t="shared" si="15"/>
        <v>108</v>
      </c>
    </row>
    <row r="105" spans="9:20" s="6" customFormat="1" ht="35.25" customHeight="1" x14ac:dyDescent="0.25">
      <c r="I105" s="240" t="s">
        <v>17</v>
      </c>
      <c r="J105" s="254"/>
      <c r="K105" s="254"/>
      <c r="L105" s="254"/>
      <c r="M105" s="254"/>
      <c r="N105" s="83">
        <v>887</v>
      </c>
      <c r="O105" s="84" t="s">
        <v>68</v>
      </c>
      <c r="P105" s="78" t="s">
        <v>69</v>
      </c>
      <c r="Q105" s="79" t="s">
        <v>19</v>
      </c>
      <c r="R105" s="68">
        <f>R106</f>
        <v>100.1</v>
      </c>
      <c r="S105" s="68">
        <f t="shared" si="15"/>
        <v>104</v>
      </c>
      <c r="T105" s="71">
        <f t="shared" si="15"/>
        <v>108</v>
      </c>
    </row>
    <row r="106" spans="9:20" s="6" customFormat="1" ht="38.25" customHeight="1" x14ac:dyDescent="0.25">
      <c r="I106" s="255" t="s">
        <v>20</v>
      </c>
      <c r="J106" s="256"/>
      <c r="K106" s="256"/>
      <c r="L106" s="256"/>
      <c r="M106" s="113"/>
      <c r="N106" s="83">
        <v>887</v>
      </c>
      <c r="O106" s="84" t="s">
        <v>68</v>
      </c>
      <c r="P106" s="78" t="s">
        <v>69</v>
      </c>
      <c r="Q106" s="79" t="s">
        <v>21</v>
      </c>
      <c r="R106" s="68">
        <v>100.1</v>
      </c>
      <c r="S106" s="77">
        <v>104</v>
      </c>
      <c r="T106" s="77">
        <v>108</v>
      </c>
    </row>
    <row r="107" spans="9:20" s="6" customFormat="1" ht="34.5" customHeight="1" x14ac:dyDescent="0.25">
      <c r="I107" s="224" t="s">
        <v>70</v>
      </c>
      <c r="J107" s="225"/>
      <c r="K107" s="225"/>
      <c r="L107" s="225"/>
      <c r="M107" s="27"/>
      <c r="N107" s="39">
        <v>887</v>
      </c>
      <c r="O107" s="40" t="s">
        <v>71</v>
      </c>
      <c r="P107" s="49"/>
      <c r="Q107" s="13"/>
      <c r="R107" s="61">
        <f>R108</f>
        <v>21957.5</v>
      </c>
      <c r="S107" s="61">
        <f t="shared" ref="S107:T110" si="16">S108</f>
        <v>22816</v>
      </c>
      <c r="T107" s="62">
        <f t="shared" si="16"/>
        <v>23705.8</v>
      </c>
    </row>
    <row r="108" spans="9:20" s="6" customFormat="1" ht="27" customHeight="1" x14ac:dyDescent="0.25">
      <c r="I108" s="224" t="s">
        <v>72</v>
      </c>
      <c r="J108" s="225"/>
      <c r="K108" s="225"/>
      <c r="L108" s="225"/>
      <c r="M108" s="27"/>
      <c r="N108" s="39">
        <v>887</v>
      </c>
      <c r="O108" s="40" t="s">
        <v>71</v>
      </c>
      <c r="P108" s="49" t="s">
        <v>73</v>
      </c>
      <c r="Q108" s="13"/>
      <c r="R108" s="61">
        <f>R109</f>
        <v>21957.5</v>
      </c>
      <c r="S108" s="61">
        <f t="shared" si="16"/>
        <v>22816</v>
      </c>
      <c r="T108" s="62">
        <f t="shared" si="16"/>
        <v>23705.8</v>
      </c>
    </row>
    <row r="109" spans="9:20" s="6" customFormat="1" ht="82.5" customHeight="1" x14ac:dyDescent="0.25">
      <c r="I109" s="224" t="s">
        <v>74</v>
      </c>
      <c r="J109" s="225"/>
      <c r="K109" s="225"/>
      <c r="L109" s="225"/>
      <c r="M109" s="28"/>
      <c r="N109" s="41">
        <v>887</v>
      </c>
      <c r="O109" s="42" t="s">
        <v>71</v>
      </c>
      <c r="P109" s="50" t="s">
        <v>73</v>
      </c>
      <c r="Q109" s="9"/>
      <c r="R109" s="63">
        <f>R110</f>
        <v>21957.5</v>
      </c>
      <c r="S109" s="63">
        <f t="shared" si="16"/>
        <v>22816</v>
      </c>
      <c r="T109" s="64">
        <f t="shared" si="16"/>
        <v>23705.8</v>
      </c>
    </row>
    <row r="110" spans="9:20" s="6" customFormat="1" ht="28.5" customHeight="1" x14ac:dyDescent="0.25">
      <c r="I110" s="212" t="s">
        <v>17</v>
      </c>
      <c r="J110" s="213"/>
      <c r="K110" s="213"/>
      <c r="L110" s="213"/>
      <c r="M110" s="22"/>
      <c r="N110" s="41">
        <v>887</v>
      </c>
      <c r="O110" s="42" t="s">
        <v>71</v>
      </c>
      <c r="P110" s="50" t="s">
        <v>73</v>
      </c>
      <c r="Q110" s="9" t="s">
        <v>19</v>
      </c>
      <c r="R110" s="68">
        <f>R111</f>
        <v>21957.5</v>
      </c>
      <c r="S110" s="68">
        <f t="shared" si="16"/>
        <v>22816</v>
      </c>
      <c r="T110" s="71">
        <f t="shared" si="16"/>
        <v>23705.8</v>
      </c>
    </row>
    <row r="111" spans="9:20" s="6" customFormat="1" ht="30" customHeight="1" x14ac:dyDescent="0.25">
      <c r="I111" s="228" t="s">
        <v>20</v>
      </c>
      <c r="J111" s="229"/>
      <c r="K111" s="229"/>
      <c r="L111" s="229"/>
      <c r="M111" s="22"/>
      <c r="N111" s="41">
        <v>887</v>
      </c>
      <c r="O111" s="42" t="s">
        <v>71</v>
      </c>
      <c r="P111" s="50" t="s">
        <v>73</v>
      </c>
      <c r="Q111" s="9" t="s">
        <v>21</v>
      </c>
      <c r="R111" s="68">
        <v>21957.5</v>
      </c>
      <c r="S111" s="72">
        <v>22816</v>
      </c>
      <c r="T111" s="72">
        <v>23705.8</v>
      </c>
    </row>
    <row r="112" spans="9:20" s="6" customFormat="1" ht="29.25" customHeight="1" x14ac:dyDescent="0.25">
      <c r="I112" s="218" t="s">
        <v>75</v>
      </c>
      <c r="J112" s="219"/>
      <c r="K112" s="219"/>
      <c r="L112" s="219"/>
      <c r="M112" s="19"/>
      <c r="N112" s="39">
        <v>887</v>
      </c>
      <c r="O112" s="40" t="s">
        <v>76</v>
      </c>
      <c r="P112" s="49"/>
      <c r="Q112" s="13"/>
      <c r="R112" s="69">
        <f>R113</f>
        <v>24921.3</v>
      </c>
      <c r="S112" s="69">
        <f>S113</f>
        <v>21186.1</v>
      </c>
      <c r="T112" s="69">
        <f>T113</f>
        <v>20733.400000000001</v>
      </c>
    </row>
    <row r="113" spans="9:21" s="6" customFormat="1" ht="30" customHeight="1" x14ac:dyDescent="0.25">
      <c r="I113" s="218" t="s">
        <v>77</v>
      </c>
      <c r="J113" s="219"/>
      <c r="K113" s="219"/>
      <c r="L113" s="219"/>
      <c r="M113" s="219"/>
      <c r="N113" s="39">
        <v>887</v>
      </c>
      <c r="O113" s="40" t="s">
        <v>78</v>
      </c>
      <c r="P113" s="49"/>
      <c r="Q113" s="8"/>
      <c r="R113" s="69">
        <f>R114+R117+R136+R143+R148+R151+R158+R161+R164+R169+R172+R175+R178</f>
        <v>24921.3</v>
      </c>
      <c r="S113" s="69">
        <f>S114+S117+S136+S143+S148+S151+S158+S161+S164+S169+S172+S175+S178</f>
        <v>21186.1</v>
      </c>
      <c r="T113" s="69">
        <f>T114+T117+T136+T143+T148+T151+T158+T161+T164+T169+T172+T175+T178</f>
        <v>20733.400000000001</v>
      </c>
    </row>
    <row r="114" spans="9:21" s="6" customFormat="1" ht="204" customHeight="1" x14ac:dyDescent="0.25">
      <c r="I114" s="218" t="s">
        <v>79</v>
      </c>
      <c r="J114" s="219"/>
      <c r="K114" s="219"/>
      <c r="L114" s="219"/>
      <c r="M114" s="19"/>
      <c r="N114" s="41">
        <v>887</v>
      </c>
      <c r="O114" s="42" t="s">
        <v>78</v>
      </c>
      <c r="P114" s="50" t="s">
        <v>80</v>
      </c>
      <c r="Q114" s="9"/>
      <c r="R114" s="68">
        <f t="shared" ref="R114:T115" si="17">R115</f>
        <v>550</v>
      </c>
      <c r="S114" s="68">
        <f t="shared" si="17"/>
        <v>571.5</v>
      </c>
      <c r="T114" s="71">
        <f t="shared" si="17"/>
        <v>593.79999999999995</v>
      </c>
    </row>
    <row r="115" spans="9:21" s="15" customFormat="1" ht="27" customHeight="1" x14ac:dyDescent="0.25">
      <c r="I115" s="212" t="s">
        <v>17</v>
      </c>
      <c r="J115" s="213"/>
      <c r="K115" s="213"/>
      <c r="L115" s="213"/>
      <c r="M115" s="213"/>
      <c r="N115" s="41">
        <v>887</v>
      </c>
      <c r="O115" s="42" t="s">
        <v>78</v>
      </c>
      <c r="P115" s="50" t="s">
        <v>80</v>
      </c>
      <c r="Q115" s="9" t="s">
        <v>19</v>
      </c>
      <c r="R115" s="68">
        <f t="shared" si="17"/>
        <v>550</v>
      </c>
      <c r="S115" s="68">
        <f t="shared" si="17"/>
        <v>571.5</v>
      </c>
      <c r="T115" s="71">
        <f t="shared" si="17"/>
        <v>593.79999999999995</v>
      </c>
    </row>
    <row r="116" spans="9:21" s="15" customFormat="1" ht="28.5" customHeight="1" x14ac:dyDescent="0.25">
      <c r="I116" s="228" t="s">
        <v>20</v>
      </c>
      <c r="J116" s="229"/>
      <c r="K116" s="229"/>
      <c r="L116" s="229"/>
      <c r="M116" s="10"/>
      <c r="N116" s="41">
        <v>887</v>
      </c>
      <c r="O116" s="42" t="s">
        <v>78</v>
      </c>
      <c r="P116" s="50" t="s">
        <v>80</v>
      </c>
      <c r="Q116" s="9" t="s">
        <v>21</v>
      </c>
      <c r="R116" s="176">
        <v>550</v>
      </c>
      <c r="S116" s="72">
        <v>571.5</v>
      </c>
      <c r="T116" s="72">
        <v>593.79999999999995</v>
      </c>
    </row>
    <row r="117" spans="9:21" s="6" customFormat="1" ht="141" customHeight="1" x14ac:dyDescent="0.25">
      <c r="I117" s="218" t="s">
        <v>81</v>
      </c>
      <c r="J117" s="219"/>
      <c r="K117" s="219"/>
      <c r="L117" s="219"/>
      <c r="M117" s="19"/>
      <c r="N117" s="41">
        <v>887</v>
      </c>
      <c r="O117" s="42" t="s">
        <v>78</v>
      </c>
      <c r="P117" s="50" t="s">
        <v>82</v>
      </c>
      <c r="Q117" s="9"/>
      <c r="R117" s="176">
        <f t="shared" ref="R117:T118" si="18">R118</f>
        <v>2834.6</v>
      </c>
      <c r="S117" s="176">
        <f t="shared" si="18"/>
        <v>103.9</v>
      </c>
      <c r="T117" s="178">
        <f t="shared" si="18"/>
        <v>107.9</v>
      </c>
    </row>
    <row r="118" spans="9:21" s="6" customFormat="1" ht="27" customHeight="1" x14ac:dyDescent="0.25">
      <c r="I118" s="212" t="s">
        <v>17</v>
      </c>
      <c r="J118" s="213"/>
      <c r="K118" s="213"/>
      <c r="L118" s="213"/>
      <c r="M118" s="213"/>
      <c r="N118" s="41">
        <v>887</v>
      </c>
      <c r="O118" s="42" t="s">
        <v>78</v>
      </c>
      <c r="P118" s="50" t="s">
        <v>82</v>
      </c>
      <c r="Q118" s="9" t="s">
        <v>19</v>
      </c>
      <c r="R118" s="176">
        <f t="shared" si="18"/>
        <v>2834.6</v>
      </c>
      <c r="S118" s="176">
        <f t="shared" si="18"/>
        <v>103.9</v>
      </c>
      <c r="T118" s="178">
        <f t="shared" si="18"/>
        <v>107.9</v>
      </c>
    </row>
    <row r="119" spans="9:21" s="6" customFormat="1" ht="27.75" customHeight="1" x14ac:dyDescent="0.25">
      <c r="I119" s="228" t="s">
        <v>20</v>
      </c>
      <c r="J119" s="229"/>
      <c r="K119" s="229"/>
      <c r="L119" s="229"/>
      <c r="M119" s="10"/>
      <c r="N119" s="41">
        <v>887</v>
      </c>
      <c r="O119" s="42" t="s">
        <v>78</v>
      </c>
      <c r="P119" s="50" t="s">
        <v>82</v>
      </c>
      <c r="Q119" s="9" t="s">
        <v>21</v>
      </c>
      <c r="R119" s="176">
        <v>2834.6</v>
      </c>
      <c r="S119" s="72">
        <v>103.9</v>
      </c>
      <c r="T119" s="72">
        <v>107.9</v>
      </c>
      <c r="U119" s="168"/>
    </row>
    <row r="120" spans="9:21" s="6" customFormat="1" ht="31.5" hidden="1" customHeight="1" x14ac:dyDescent="0.25">
      <c r="I120" s="226" t="s">
        <v>83</v>
      </c>
      <c r="J120" s="227"/>
      <c r="K120" s="227"/>
      <c r="L120" s="227"/>
      <c r="M120" s="227"/>
      <c r="N120" s="41">
        <v>887</v>
      </c>
      <c r="O120" s="42" t="s">
        <v>78</v>
      </c>
      <c r="P120" s="50" t="s">
        <v>84</v>
      </c>
      <c r="Q120" s="9"/>
      <c r="R120" s="176">
        <f>R121</f>
        <v>0</v>
      </c>
      <c r="S120" s="72"/>
      <c r="T120" s="72"/>
      <c r="U120" s="168"/>
    </row>
    <row r="121" spans="9:21" s="6" customFormat="1" ht="26.25" hidden="1" customHeight="1" x14ac:dyDescent="0.25">
      <c r="I121" s="212" t="s">
        <v>17</v>
      </c>
      <c r="J121" s="213"/>
      <c r="K121" s="213"/>
      <c r="L121" s="213"/>
      <c r="M121" s="19"/>
      <c r="N121" s="41">
        <v>887</v>
      </c>
      <c r="O121" s="42" t="s">
        <v>78</v>
      </c>
      <c r="P121" s="50" t="s">
        <v>84</v>
      </c>
      <c r="Q121" s="9" t="s">
        <v>19</v>
      </c>
      <c r="R121" s="176">
        <f>R122</f>
        <v>0</v>
      </c>
      <c r="S121" s="72"/>
      <c r="T121" s="72"/>
      <c r="U121" s="168"/>
    </row>
    <row r="122" spans="9:21" s="6" customFormat="1" ht="32.25" hidden="1" customHeight="1" x14ac:dyDescent="0.25">
      <c r="I122" s="228" t="s">
        <v>20</v>
      </c>
      <c r="J122" s="229"/>
      <c r="K122" s="229"/>
      <c r="L122" s="229"/>
      <c r="M122" s="19"/>
      <c r="N122" s="41">
        <v>887</v>
      </c>
      <c r="O122" s="42" t="s">
        <v>78</v>
      </c>
      <c r="P122" s="50" t="s">
        <v>84</v>
      </c>
      <c r="Q122" s="9" t="s">
        <v>21</v>
      </c>
      <c r="R122" s="176">
        <v>0</v>
      </c>
      <c r="S122" s="72"/>
      <c r="T122" s="72"/>
      <c r="U122" s="168"/>
    </row>
    <row r="123" spans="9:21" s="6" customFormat="1" ht="15" hidden="1" customHeight="1" x14ac:dyDescent="0.25">
      <c r="I123" s="226" t="s">
        <v>85</v>
      </c>
      <c r="J123" s="227"/>
      <c r="K123" s="227"/>
      <c r="L123" s="227"/>
      <c r="M123" s="19"/>
      <c r="N123" s="39">
        <v>887</v>
      </c>
      <c r="O123" s="42" t="s">
        <v>78</v>
      </c>
      <c r="P123" s="50" t="s">
        <v>86</v>
      </c>
      <c r="Q123" s="9"/>
      <c r="R123" s="176">
        <f>R124</f>
        <v>0</v>
      </c>
      <c r="S123" s="72"/>
      <c r="T123" s="72"/>
      <c r="U123" s="168"/>
    </row>
    <row r="124" spans="9:21" s="6" customFormat="1" ht="15" hidden="1" customHeight="1" x14ac:dyDescent="0.25">
      <c r="I124" s="212" t="s">
        <v>17</v>
      </c>
      <c r="J124" s="213"/>
      <c r="K124" s="213"/>
      <c r="L124" s="213"/>
      <c r="M124" s="213"/>
      <c r="N124" s="39">
        <v>887</v>
      </c>
      <c r="O124" s="42" t="s">
        <v>78</v>
      </c>
      <c r="P124" s="50" t="s">
        <v>86</v>
      </c>
      <c r="Q124" s="9" t="s">
        <v>19</v>
      </c>
      <c r="R124" s="176">
        <f>R125</f>
        <v>0</v>
      </c>
      <c r="S124" s="72"/>
      <c r="T124" s="72"/>
      <c r="U124" s="168"/>
    </row>
    <row r="125" spans="9:21" s="6" customFormat="1" ht="15" hidden="1" customHeight="1" x14ac:dyDescent="0.25">
      <c r="I125" s="228" t="s">
        <v>20</v>
      </c>
      <c r="J125" s="229"/>
      <c r="K125" s="229"/>
      <c r="L125" s="229"/>
      <c r="M125" s="10"/>
      <c r="N125" s="39">
        <v>887</v>
      </c>
      <c r="O125" s="42" t="s">
        <v>78</v>
      </c>
      <c r="P125" s="50" t="s">
        <v>86</v>
      </c>
      <c r="Q125" s="9" t="s">
        <v>21</v>
      </c>
      <c r="R125" s="176">
        <v>0</v>
      </c>
      <c r="S125" s="72"/>
      <c r="T125" s="72"/>
      <c r="U125" s="168"/>
    </row>
    <row r="126" spans="9:21" s="6" customFormat="1" ht="15" hidden="1" customHeight="1" x14ac:dyDescent="0.25">
      <c r="I126" s="226" t="s">
        <v>172</v>
      </c>
      <c r="J126" s="227"/>
      <c r="K126" s="227"/>
      <c r="L126" s="227"/>
      <c r="M126" s="19"/>
      <c r="N126" s="39">
        <v>887</v>
      </c>
      <c r="O126" s="42" t="s">
        <v>78</v>
      </c>
      <c r="P126" s="50" t="s">
        <v>87</v>
      </c>
      <c r="Q126" s="9"/>
      <c r="R126" s="176">
        <f>R127</f>
        <v>0</v>
      </c>
      <c r="S126" s="72"/>
      <c r="T126" s="72"/>
      <c r="U126" s="168"/>
    </row>
    <row r="127" spans="9:21" s="6" customFormat="1" ht="15" hidden="1" customHeight="1" x14ac:dyDescent="0.25">
      <c r="I127" s="212" t="s">
        <v>17</v>
      </c>
      <c r="J127" s="213"/>
      <c r="K127" s="213"/>
      <c r="L127" s="213"/>
      <c r="M127" s="213"/>
      <c r="N127" s="39">
        <v>887</v>
      </c>
      <c r="O127" s="42" t="s">
        <v>78</v>
      </c>
      <c r="P127" s="50" t="s">
        <v>87</v>
      </c>
      <c r="Q127" s="9" t="s">
        <v>19</v>
      </c>
      <c r="R127" s="176">
        <f>R128</f>
        <v>0</v>
      </c>
      <c r="S127" s="72"/>
      <c r="T127" s="72"/>
      <c r="U127" s="168"/>
    </row>
    <row r="128" spans="9:21" s="6" customFormat="1" ht="15" hidden="1" customHeight="1" x14ac:dyDescent="0.25">
      <c r="I128" s="228" t="s">
        <v>20</v>
      </c>
      <c r="J128" s="229"/>
      <c r="K128" s="229"/>
      <c r="L128" s="229"/>
      <c r="M128" s="10"/>
      <c r="N128" s="39">
        <v>887</v>
      </c>
      <c r="O128" s="42" t="s">
        <v>78</v>
      </c>
      <c r="P128" s="50" t="s">
        <v>87</v>
      </c>
      <c r="Q128" s="9" t="s">
        <v>21</v>
      </c>
      <c r="R128" s="176">
        <v>0</v>
      </c>
      <c r="S128" s="72"/>
      <c r="T128" s="72"/>
      <c r="U128" s="168"/>
    </row>
    <row r="129" spans="9:21" s="15" customFormat="1" ht="43.5" hidden="1" customHeight="1" x14ac:dyDescent="0.25">
      <c r="I129" s="218" t="s">
        <v>88</v>
      </c>
      <c r="J129" s="219"/>
      <c r="K129" s="219"/>
      <c r="L129" s="219"/>
      <c r="M129" s="19"/>
      <c r="N129" s="39">
        <v>887</v>
      </c>
      <c r="O129" s="40" t="s">
        <v>78</v>
      </c>
      <c r="P129" s="49" t="s">
        <v>89</v>
      </c>
      <c r="Q129" s="8"/>
      <c r="R129" s="180">
        <f>R130+R133+R136</f>
        <v>0</v>
      </c>
      <c r="S129" s="180">
        <f>S130+S133+S136</f>
        <v>0</v>
      </c>
      <c r="T129" s="181">
        <f>T130+T133+T136</f>
        <v>0</v>
      </c>
      <c r="U129" s="167"/>
    </row>
    <row r="130" spans="9:21" s="15" customFormat="1" ht="57" hidden="1" customHeight="1" x14ac:dyDescent="0.25">
      <c r="I130" s="257" t="s">
        <v>93</v>
      </c>
      <c r="J130" s="258"/>
      <c r="K130" s="258"/>
      <c r="L130" s="258"/>
      <c r="M130" s="22"/>
      <c r="N130" s="41">
        <v>887</v>
      </c>
      <c r="O130" s="42" t="s">
        <v>78</v>
      </c>
      <c r="P130" s="50" t="s">
        <v>94</v>
      </c>
      <c r="Q130" s="9"/>
      <c r="R130" s="176">
        <f t="shared" ref="R130:T131" si="19">R131</f>
        <v>0</v>
      </c>
      <c r="S130" s="176">
        <f t="shared" si="19"/>
        <v>0</v>
      </c>
      <c r="T130" s="178">
        <f t="shared" si="19"/>
        <v>0</v>
      </c>
      <c r="U130" s="167"/>
    </row>
    <row r="131" spans="9:21" s="6" customFormat="1" ht="27" hidden="1" customHeight="1" x14ac:dyDescent="0.25">
      <c r="I131" s="212" t="s">
        <v>17</v>
      </c>
      <c r="J131" s="213"/>
      <c r="K131" s="213"/>
      <c r="L131" s="213"/>
      <c r="M131" s="22"/>
      <c r="N131" s="41">
        <v>887</v>
      </c>
      <c r="O131" s="42" t="s">
        <v>78</v>
      </c>
      <c r="P131" s="50" t="s">
        <v>94</v>
      </c>
      <c r="Q131" s="21" t="s">
        <v>19</v>
      </c>
      <c r="R131" s="176">
        <f t="shared" si="19"/>
        <v>0</v>
      </c>
      <c r="S131" s="176">
        <f t="shared" si="19"/>
        <v>0</v>
      </c>
      <c r="T131" s="178">
        <f t="shared" si="19"/>
        <v>0</v>
      </c>
      <c r="U131" s="168"/>
    </row>
    <row r="132" spans="9:21" s="6" customFormat="1" ht="27.75" hidden="1" customHeight="1" x14ac:dyDescent="0.25">
      <c r="I132" s="228" t="s">
        <v>20</v>
      </c>
      <c r="J132" s="229"/>
      <c r="K132" s="229"/>
      <c r="L132" s="229"/>
      <c r="M132" s="22"/>
      <c r="N132" s="41">
        <v>887</v>
      </c>
      <c r="O132" s="42" t="s">
        <v>78</v>
      </c>
      <c r="P132" s="50" t="s">
        <v>94</v>
      </c>
      <c r="Q132" s="21" t="s">
        <v>21</v>
      </c>
      <c r="R132" s="176">
        <v>0</v>
      </c>
      <c r="S132" s="72"/>
      <c r="T132" s="72"/>
      <c r="U132" s="168"/>
    </row>
    <row r="133" spans="9:21" s="6" customFormat="1" ht="42" hidden="1" customHeight="1" x14ac:dyDescent="0.25">
      <c r="I133" s="259" t="s">
        <v>164</v>
      </c>
      <c r="J133" s="260"/>
      <c r="K133" s="260"/>
      <c r="L133" s="260"/>
      <c r="M133" s="261"/>
      <c r="N133" s="76" t="s">
        <v>78</v>
      </c>
      <c r="O133" s="76" t="s">
        <v>90</v>
      </c>
      <c r="P133" s="50" t="s">
        <v>90</v>
      </c>
      <c r="Q133" s="9"/>
      <c r="R133" s="176">
        <f t="shared" ref="R133:T134" si="20">R134</f>
        <v>0</v>
      </c>
      <c r="S133" s="176">
        <f t="shared" si="20"/>
        <v>0</v>
      </c>
      <c r="T133" s="178">
        <f t="shared" si="20"/>
        <v>0</v>
      </c>
      <c r="U133" s="168"/>
    </row>
    <row r="134" spans="9:21" s="6" customFormat="1" ht="30" hidden="1" customHeight="1" x14ac:dyDescent="0.25">
      <c r="I134" s="262" t="s">
        <v>17</v>
      </c>
      <c r="J134" s="263"/>
      <c r="K134" s="263"/>
      <c r="L134" s="263"/>
      <c r="M134" s="264"/>
      <c r="N134" s="76" t="s">
        <v>78</v>
      </c>
      <c r="O134" s="76" t="s">
        <v>90</v>
      </c>
      <c r="P134" s="50" t="s">
        <v>90</v>
      </c>
      <c r="Q134" s="9" t="s">
        <v>19</v>
      </c>
      <c r="R134" s="176">
        <f t="shared" si="20"/>
        <v>0</v>
      </c>
      <c r="S134" s="176">
        <f t="shared" si="20"/>
        <v>0</v>
      </c>
      <c r="T134" s="178">
        <f t="shared" si="20"/>
        <v>0</v>
      </c>
      <c r="U134" s="168"/>
    </row>
    <row r="135" spans="9:21" s="6" customFormat="1" ht="29.25" hidden="1" customHeight="1" x14ac:dyDescent="0.25">
      <c r="I135" s="262" t="s">
        <v>20</v>
      </c>
      <c r="J135" s="263"/>
      <c r="K135" s="263"/>
      <c r="L135" s="263"/>
      <c r="M135" s="264"/>
      <c r="N135" s="76" t="s">
        <v>78</v>
      </c>
      <c r="O135" s="76" t="s">
        <v>90</v>
      </c>
      <c r="P135" s="50" t="s">
        <v>90</v>
      </c>
      <c r="Q135" s="9" t="s">
        <v>21</v>
      </c>
      <c r="R135" s="176"/>
      <c r="S135" s="72"/>
      <c r="T135" s="72"/>
      <c r="U135" s="168"/>
    </row>
    <row r="136" spans="9:21" s="6" customFormat="1" ht="51.75" hidden="1" customHeight="1" x14ac:dyDescent="0.25">
      <c r="I136" s="218" t="s">
        <v>91</v>
      </c>
      <c r="J136" s="219"/>
      <c r="K136" s="219"/>
      <c r="L136" s="219"/>
      <c r="M136" s="22"/>
      <c r="N136" s="41">
        <v>887</v>
      </c>
      <c r="O136" s="42" t="s">
        <v>78</v>
      </c>
      <c r="P136" s="50" t="s">
        <v>92</v>
      </c>
      <c r="Q136" s="9"/>
      <c r="R136" s="176">
        <f t="shared" ref="R136:T137" si="21">R137</f>
        <v>0</v>
      </c>
      <c r="S136" s="176">
        <f t="shared" si="21"/>
        <v>0</v>
      </c>
      <c r="T136" s="178">
        <f t="shared" si="21"/>
        <v>0</v>
      </c>
      <c r="U136" s="168"/>
    </row>
    <row r="137" spans="9:21" s="6" customFormat="1" ht="29.25" hidden="1" customHeight="1" x14ac:dyDescent="0.25">
      <c r="I137" s="212" t="s">
        <v>17</v>
      </c>
      <c r="J137" s="213"/>
      <c r="K137" s="213"/>
      <c r="L137" s="213"/>
      <c r="M137" s="22"/>
      <c r="N137" s="41">
        <v>887</v>
      </c>
      <c r="O137" s="42" t="s">
        <v>78</v>
      </c>
      <c r="P137" s="50" t="s">
        <v>92</v>
      </c>
      <c r="Q137" s="9" t="s">
        <v>19</v>
      </c>
      <c r="R137" s="176">
        <f t="shared" si="21"/>
        <v>0</v>
      </c>
      <c r="S137" s="176">
        <f t="shared" si="21"/>
        <v>0</v>
      </c>
      <c r="T137" s="178">
        <f t="shared" si="21"/>
        <v>0</v>
      </c>
      <c r="U137" s="168"/>
    </row>
    <row r="138" spans="9:21" s="6" customFormat="1" ht="30.75" hidden="1" customHeight="1" x14ac:dyDescent="0.25">
      <c r="I138" s="228" t="s">
        <v>20</v>
      </c>
      <c r="J138" s="229"/>
      <c r="K138" s="229"/>
      <c r="L138" s="229"/>
      <c r="M138" s="22"/>
      <c r="N138" s="41">
        <v>887</v>
      </c>
      <c r="O138" s="42" t="s">
        <v>78</v>
      </c>
      <c r="P138" s="50" t="s">
        <v>92</v>
      </c>
      <c r="Q138" s="9" t="s">
        <v>21</v>
      </c>
      <c r="R138" s="176">
        <v>0</v>
      </c>
      <c r="S138" s="72">
        <v>0</v>
      </c>
      <c r="T138" s="72">
        <v>0</v>
      </c>
      <c r="U138" s="168"/>
    </row>
    <row r="139" spans="9:21" s="6" customFormat="1" ht="14.4" hidden="1" x14ac:dyDescent="0.25">
      <c r="I139" s="265" t="s">
        <v>173</v>
      </c>
      <c r="J139" s="266"/>
      <c r="K139" s="266"/>
      <c r="L139" s="266"/>
      <c r="M139" s="22"/>
      <c r="N139" s="39">
        <v>887</v>
      </c>
      <c r="O139" s="40" t="s">
        <v>78</v>
      </c>
      <c r="P139" s="49" t="s">
        <v>95</v>
      </c>
      <c r="Q139" s="8"/>
      <c r="R139" s="180">
        <f>R140</f>
        <v>0</v>
      </c>
      <c r="S139" s="72"/>
      <c r="T139" s="72"/>
    </row>
    <row r="140" spans="9:21" s="6" customFormat="1" ht="13.8" hidden="1" x14ac:dyDescent="0.25">
      <c r="I140" s="212" t="s">
        <v>17</v>
      </c>
      <c r="J140" s="213"/>
      <c r="K140" s="213"/>
      <c r="L140" s="213"/>
      <c r="M140" s="22"/>
      <c r="N140" s="41">
        <v>887</v>
      </c>
      <c r="O140" s="42" t="s">
        <v>78</v>
      </c>
      <c r="P140" s="50" t="s">
        <v>95</v>
      </c>
      <c r="Q140" s="9" t="s">
        <v>19</v>
      </c>
      <c r="R140" s="176">
        <f>R141</f>
        <v>0</v>
      </c>
      <c r="S140" s="72"/>
      <c r="T140" s="72"/>
    </row>
    <row r="141" spans="9:21" s="6" customFormat="1" ht="13.8" hidden="1" x14ac:dyDescent="0.25">
      <c r="I141" s="228" t="s">
        <v>20</v>
      </c>
      <c r="J141" s="229"/>
      <c r="K141" s="229"/>
      <c r="L141" s="229"/>
      <c r="M141" s="22"/>
      <c r="N141" s="41">
        <v>887</v>
      </c>
      <c r="O141" s="42" t="s">
        <v>78</v>
      </c>
      <c r="P141" s="50" t="s">
        <v>95</v>
      </c>
      <c r="Q141" s="9" t="s">
        <v>21</v>
      </c>
      <c r="R141" s="176">
        <v>0</v>
      </c>
      <c r="S141" s="72"/>
      <c r="T141" s="72"/>
    </row>
    <row r="142" spans="9:21" s="6" customFormat="1" ht="0.75" hidden="1" customHeight="1" x14ac:dyDescent="0.25">
      <c r="I142" s="218" t="s">
        <v>96</v>
      </c>
      <c r="J142" s="219"/>
      <c r="K142" s="219"/>
      <c r="L142" s="219"/>
      <c r="M142" s="22"/>
      <c r="N142" s="39">
        <v>887</v>
      </c>
      <c r="O142" s="40" t="s">
        <v>78</v>
      </c>
      <c r="P142" s="49" t="s">
        <v>97</v>
      </c>
      <c r="Q142" s="8"/>
      <c r="R142" s="180">
        <f>R143+R148+R151</f>
        <v>10060.099999999999</v>
      </c>
      <c r="S142" s="180">
        <f>S143+S148+S151</f>
        <v>9674.6999999999989</v>
      </c>
      <c r="T142" s="181">
        <f>T143+T148+T151</f>
        <v>9532.4000000000015</v>
      </c>
    </row>
    <row r="143" spans="9:21" s="29" customFormat="1" ht="88.5" customHeight="1" x14ac:dyDescent="0.25">
      <c r="I143" s="218" t="s">
        <v>98</v>
      </c>
      <c r="J143" s="219"/>
      <c r="K143" s="219"/>
      <c r="L143" s="219"/>
      <c r="M143" s="10"/>
      <c r="N143" s="41">
        <v>887</v>
      </c>
      <c r="O143" s="42" t="s">
        <v>78</v>
      </c>
      <c r="P143" s="50" t="s">
        <v>99</v>
      </c>
      <c r="Q143" s="9"/>
      <c r="R143" s="176">
        <f>R144+R146</f>
        <v>9234.2999999999993</v>
      </c>
      <c r="S143" s="176">
        <f>S144</f>
        <v>8323.1</v>
      </c>
      <c r="T143" s="178">
        <f>T144</f>
        <v>8647.6</v>
      </c>
    </row>
    <row r="144" spans="9:21" s="6" customFormat="1" ht="27" customHeight="1" x14ac:dyDescent="0.25">
      <c r="I144" s="212" t="s">
        <v>17</v>
      </c>
      <c r="J144" s="213"/>
      <c r="K144" s="213"/>
      <c r="L144" s="213"/>
      <c r="M144" s="10"/>
      <c r="N144" s="41">
        <v>887</v>
      </c>
      <c r="O144" s="42" t="s">
        <v>78</v>
      </c>
      <c r="P144" s="50" t="s">
        <v>99</v>
      </c>
      <c r="Q144" s="9" t="s">
        <v>19</v>
      </c>
      <c r="R144" s="176">
        <f>R145</f>
        <v>9234.2999999999993</v>
      </c>
      <c r="S144" s="176">
        <f>S145</f>
        <v>8323.1</v>
      </c>
      <c r="T144" s="178">
        <f>T145</f>
        <v>8647.6</v>
      </c>
    </row>
    <row r="145" spans="9:21" s="6" customFormat="1" ht="28.5" customHeight="1" x14ac:dyDescent="0.25">
      <c r="I145" s="228" t="s">
        <v>20</v>
      </c>
      <c r="J145" s="229"/>
      <c r="K145" s="229"/>
      <c r="L145" s="229"/>
      <c r="M145" s="10"/>
      <c r="N145" s="41">
        <v>887</v>
      </c>
      <c r="O145" s="42" t="s">
        <v>78</v>
      </c>
      <c r="P145" s="50" t="s">
        <v>99</v>
      </c>
      <c r="Q145" s="9" t="s">
        <v>21</v>
      </c>
      <c r="R145" s="177">
        <v>9234.2999999999993</v>
      </c>
      <c r="S145" s="75">
        <v>8323.1</v>
      </c>
      <c r="T145" s="75">
        <v>8647.6</v>
      </c>
      <c r="U145" s="168"/>
    </row>
    <row r="146" spans="9:21" s="6" customFormat="1" ht="21.75" customHeight="1" x14ac:dyDescent="0.25">
      <c r="I146" s="267" t="s">
        <v>33</v>
      </c>
      <c r="J146" s="263"/>
      <c r="K146" s="263"/>
      <c r="L146" s="263"/>
      <c r="M146" s="10"/>
      <c r="N146" s="41">
        <v>887</v>
      </c>
      <c r="O146" s="42" t="s">
        <v>78</v>
      </c>
      <c r="P146" s="50" t="s">
        <v>99</v>
      </c>
      <c r="Q146" s="165" t="s">
        <v>34</v>
      </c>
      <c r="R146" s="72">
        <f>R147</f>
        <v>0</v>
      </c>
      <c r="S146" s="72">
        <v>0</v>
      </c>
      <c r="T146" s="72">
        <v>0</v>
      </c>
      <c r="U146" s="168"/>
    </row>
    <row r="147" spans="9:21" s="6" customFormat="1" ht="23.25" customHeight="1" x14ac:dyDescent="0.25">
      <c r="I147" s="267" t="s">
        <v>27</v>
      </c>
      <c r="J147" s="263"/>
      <c r="K147" s="263"/>
      <c r="L147" s="263"/>
      <c r="M147" s="10"/>
      <c r="N147" s="41">
        <v>887</v>
      </c>
      <c r="O147" s="42" t="s">
        <v>78</v>
      </c>
      <c r="P147" s="50" t="s">
        <v>99</v>
      </c>
      <c r="Q147" s="165" t="s">
        <v>28</v>
      </c>
      <c r="R147" s="72">
        <v>0</v>
      </c>
      <c r="S147" s="72">
        <v>0</v>
      </c>
      <c r="T147" s="72">
        <v>0</v>
      </c>
      <c r="U147" s="171"/>
    </row>
    <row r="148" spans="9:21" s="6" customFormat="1" ht="95.25" customHeight="1" x14ac:dyDescent="0.25">
      <c r="I148" s="218" t="s">
        <v>168</v>
      </c>
      <c r="J148" s="219"/>
      <c r="K148" s="219"/>
      <c r="L148" s="219"/>
      <c r="M148" s="10"/>
      <c r="N148" s="41">
        <v>887</v>
      </c>
      <c r="O148" s="42" t="s">
        <v>78</v>
      </c>
      <c r="P148" s="50" t="s">
        <v>100</v>
      </c>
      <c r="Q148" s="9"/>
      <c r="R148" s="182">
        <f t="shared" ref="R148:T149" si="22">R149</f>
        <v>700</v>
      </c>
      <c r="S148" s="182">
        <f t="shared" si="22"/>
        <v>727.3</v>
      </c>
      <c r="T148" s="183">
        <f t="shared" si="22"/>
        <v>755.6</v>
      </c>
    </row>
    <row r="149" spans="9:21" s="15" customFormat="1" ht="27" customHeight="1" x14ac:dyDescent="0.25">
      <c r="I149" s="212" t="s">
        <v>17</v>
      </c>
      <c r="J149" s="213"/>
      <c r="K149" s="213"/>
      <c r="L149" s="213"/>
      <c r="M149" s="10"/>
      <c r="N149" s="41">
        <v>887</v>
      </c>
      <c r="O149" s="42" t="s">
        <v>78</v>
      </c>
      <c r="P149" s="50" t="s">
        <v>100</v>
      </c>
      <c r="Q149" s="9" t="s">
        <v>19</v>
      </c>
      <c r="R149" s="176">
        <f t="shared" si="22"/>
        <v>700</v>
      </c>
      <c r="S149" s="176">
        <f t="shared" si="22"/>
        <v>727.3</v>
      </c>
      <c r="T149" s="178">
        <f t="shared" si="22"/>
        <v>755.6</v>
      </c>
    </row>
    <row r="150" spans="9:21" s="6" customFormat="1" ht="28.5" customHeight="1" x14ac:dyDescent="0.25">
      <c r="I150" s="228" t="s">
        <v>20</v>
      </c>
      <c r="J150" s="229"/>
      <c r="K150" s="229"/>
      <c r="L150" s="229"/>
      <c r="M150" s="10"/>
      <c r="N150" s="41">
        <v>887</v>
      </c>
      <c r="O150" s="42" t="s">
        <v>78</v>
      </c>
      <c r="P150" s="50" t="s">
        <v>100</v>
      </c>
      <c r="Q150" s="9" t="s">
        <v>21</v>
      </c>
      <c r="R150" s="176">
        <v>700</v>
      </c>
      <c r="S150" s="72">
        <v>727.3</v>
      </c>
      <c r="T150" s="72">
        <v>755.6</v>
      </c>
    </row>
    <row r="151" spans="9:21" s="6" customFormat="1" ht="129.75" customHeight="1" x14ac:dyDescent="0.25">
      <c r="I151" s="202" t="s">
        <v>101</v>
      </c>
      <c r="J151" s="203"/>
      <c r="K151" s="203"/>
      <c r="L151" s="203"/>
      <c r="M151" s="32"/>
      <c r="N151" s="83">
        <v>887</v>
      </c>
      <c r="O151" s="84" t="s">
        <v>78</v>
      </c>
      <c r="P151" s="78" t="s">
        <v>102</v>
      </c>
      <c r="Q151" s="79"/>
      <c r="R151" s="176">
        <f t="shared" ref="R151:T152" si="23">R152</f>
        <v>125.8</v>
      </c>
      <c r="S151" s="176">
        <f t="shared" si="23"/>
        <v>624.29999999999995</v>
      </c>
      <c r="T151" s="178">
        <f t="shared" si="23"/>
        <v>129.19999999999999</v>
      </c>
    </row>
    <row r="152" spans="9:21" s="6" customFormat="1" ht="27.75" customHeight="1" x14ac:dyDescent="0.25">
      <c r="I152" s="210" t="s">
        <v>17</v>
      </c>
      <c r="J152" s="211"/>
      <c r="K152" s="211"/>
      <c r="L152" s="211"/>
      <c r="M152" s="32"/>
      <c r="N152" s="83">
        <v>887</v>
      </c>
      <c r="O152" s="84" t="s">
        <v>78</v>
      </c>
      <c r="P152" s="78" t="s">
        <v>102</v>
      </c>
      <c r="Q152" s="79" t="s">
        <v>19</v>
      </c>
      <c r="R152" s="176">
        <f t="shared" si="23"/>
        <v>125.8</v>
      </c>
      <c r="S152" s="176">
        <f t="shared" si="23"/>
        <v>624.29999999999995</v>
      </c>
      <c r="T152" s="178">
        <f t="shared" si="23"/>
        <v>129.19999999999999</v>
      </c>
    </row>
    <row r="153" spans="9:21" s="6" customFormat="1" ht="27.75" customHeight="1" x14ac:dyDescent="0.25">
      <c r="I153" s="208" t="s">
        <v>20</v>
      </c>
      <c r="J153" s="209"/>
      <c r="K153" s="209"/>
      <c r="L153" s="209"/>
      <c r="M153" s="32"/>
      <c r="N153" s="83">
        <v>887</v>
      </c>
      <c r="O153" s="84" t="s">
        <v>78</v>
      </c>
      <c r="P153" s="78" t="s">
        <v>102</v>
      </c>
      <c r="Q153" s="79" t="s">
        <v>21</v>
      </c>
      <c r="R153" s="176">
        <v>125.8</v>
      </c>
      <c r="S153" s="72">
        <v>624.29999999999995</v>
      </c>
      <c r="T153" s="72">
        <v>129.19999999999999</v>
      </c>
    </row>
    <row r="154" spans="9:21" s="15" customFormat="1" ht="27" hidden="1" customHeight="1" x14ac:dyDescent="0.25">
      <c r="I154" s="202" t="s">
        <v>103</v>
      </c>
      <c r="J154" s="203"/>
      <c r="K154" s="203"/>
      <c r="L154" s="203"/>
      <c r="M154" s="32"/>
      <c r="N154" s="80">
        <v>887</v>
      </c>
      <c r="O154" s="81" t="s">
        <v>78</v>
      </c>
      <c r="P154" s="82" t="s">
        <v>104</v>
      </c>
      <c r="Q154" s="85"/>
      <c r="R154" s="180">
        <f>R155+R158+R161+R164</f>
        <v>11476.599999999999</v>
      </c>
      <c r="S154" s="180">
        <f>S155+S158+S161+S164</f>
        <v>10836</v>
      </c>
      <c r="T154" s="181">
        <f>T155+T158+T161+T164</f>
        <v>10499.3</v>
      </c>
    </row>
    <row r="155" spans="9:21" s="6" customFormat="1" ht="0.75" hidden="1" customHeight="1" x14ac:dyDescent="0.25">
      <c r="I155" s="268" t="s">
        <v>105</v>
      </c>
      <c r="J155" s="269"/>
      <c r="K155" s="269"/>
      <c r="L155" s="269"/>
      <c r="M155" s="32"/>
      <c r="N155" s="83">
        <v>887</v>
      </c>
      <c r="O155" s="84" t="s">
        <v>78</v>
      </c>
      <c r="P155" s="78" t="s">
        <v>106</v>
      </c>
      <c r="Q155" s="79"/>
      <c r="R155" s="176">
        <f t="shared" ref="R155:T156" si="24">R156</f>
        <v>0</v>
      </c>
      <c r="S155" s="176">
        <f t="shared" si="24"/>
        <v>0</v>
      </c>
      <c r="T155" s="178">
        <f t="shared" si="24"/>
        <v>0</v>
      </c>
    </row>
    <row r="156" spans="9:21" s="29" customFormat="1" ht="30" hidden="1" customHeight="1" x14ac:dyDescent="0.25">
      <c r="I156" s="210" t="s">
        <v>17</v>
      </c>
      <c r="J156" s="211"/>
      <c r="K156" s="211"/>
      <c r="L156" s="211"/>
      <c r="M156" s="32"/>
      <c r="N156" s="83">
        <v>887</v>
      </c>
      <c r="O156" s="84" t="s">
        <v>78</v>
      </c>
      <c r="P156" s="78" t="s">
        <v>106</v>
      </c>
      <c r="Q156" s="79" t="s">
        <v>19</v>
      </c>
      <c r="R156" s="176">
        <f t="shared" si="24"/>
        <v>0</v>
      </c>
      <c r="S156" s="176">
        <f t="shared" si="24"/>
        <v>0</v>
      </c>
      <c r="T156" s="178">
        <f t="shared" si="24"/>
        <v>0</v>
      </c>
    </row>
    <row r="157" spans="9:21" s="29" customFormat="1" ht="15" hidden="1" customHeight="1" x14ac:dyDescent="0.25">
      <c r="I157" s="208" t="s">
        <v>20</v>
      </c>
      <c r="J157" s="209"/>
      <c r="K157" s="209"/>
      <c r="L157" s="209"/>
      <c r="M157" s="32"/>
      <c r="N157" s="83">
        <v>887</v>
      </c>
      <c r="O157" s="84" t="s">
        <v>78</v>
      </c>
      <c r="P157" s="78" t="s">
        <v>106</v>
      </c>
      <c r="Q157" s="79" t="s">
        <v>21</v>
      </c>
      <c r="R157" s="176">
        <f>63.1-63.1</f>
        <v>0</v>
      </c>
      <c r="S157" s="176">
        <f>63.1-63.1</f>
        <v>0</v>
      </c>
      <c r="T157" s="178">
        <f>63.1-63.1</f>
        <v>0</v>
      </c>
    </row>
    <row r="158" spans="9:21" s="29" customFormat="1" ht="66.75" customHeight="1" x14ac:dyDescent="0.25">
      <c r="I158" s="202" t="s">
        <v>105</v>
      </c>
      <c r="J158" s="203"/>
      <c r="K158" s="203"/>
      <c r="L158" s="203"/>
      <c r="M158" s="32"/>
      <c r="N158" s="83">
        <v>887</v>
      </c>
      <c r="O158" s="84" t="s">
        <v>78</v>
      </c>
      <c r="P158" s="78" t="s">
        <v>107</v>
      </c>
      <c r="Q158" s="79"/>
      <c r="R158" s="176">
        <f t="shared" ref="R158:T159" si="25">R159</f>
        <v>4492.2</v>
      </c>
      <c r="S158" s="176">
        <f t="shared" si="25"/>
        <v>5426.8</v>
      </c>
      <c r="T158" s="178">
        <f t="shared" si="25"/>
        <v>4879</v>
      </c>
    </row>
    <row r="159" spans="9:21" s="29" customFormat="1" ht="27" customHeight="1" x14ac:dyDescent="0.25">
      <c r="I159" s="210" t="s">
        <v>17</v>
      </c>
      <c r="J159" s="211"/>
      <c r="K159" s="211"/>
      <c r="L159" s="211"/>
      <c r="M159" s="211"/>
      <c r="N159" s="83">
        <v>887</v>
      </c>
      <c r="O159" s="84" t="s">
        <v>78</v>
      </c>
      <c r="P159" s="78" t="s">
        <v>107</v>
      </c>
      <c r="Q159" s="79" t="s">
        <v>19</v>
      </c>
      <c r="R159" s="176">
        <f t="shared" si="25"/>
        <v>4492.2</v>
      </c>
      <c r="S159" s="176">
        <f t="shared" si="25"/>
        <v>5426.8</v>
      </c>
      <c r="T159" s="178">
        <f t="shared" si="25"/>
        <v>4879</v>
      </c>
    </row>
    <row r="160" spans="9:21" s="29" customFormat="1" ht="25.5" customHeight="1" x14ac:dyDescent="0.25">
      <c r="I160" s="208" t="s">
        <v>20</v>
      </c>
      <c r="J160" s="209"/>
      <c r="K160" s="209"/>
      <c r="L160" s="209"/>
      <c r="M160" s="32"/>
      <c r="N160" s="83">
        <v>887</v>
      </c>
      <c r="O160" s="84" t="s">
        <v>78</v>
      </c>
      <c r="P160" s="78" t="s">
        <v>107</v>
      </c>
      <c r="Q160" s="79" t="s">
        <v>21</v>
      </c>
      <c r="R160" s="176">
        <f>4572.5-80.3</f>
        <v>4492.2</v>
      </c>
      <c r="S160" s="72">
        <v>5426.8</v>
      </c>
      <c r="T160" s="72">
        <v>4879</v>
      </c>
    </row>
    <row r="161" spans="9:21" s="15" customFormat="1" ht="81" customHeight="1" x14ac:dyDescent="0.25">
      <c r="I161" s="202" t="s">
        <v>108</v>
      </c>
      <c r="J161" s="203"/>
      <c r="K161" s="203"/>
      <c r="L161" s="203"/>
      <c r="M161" s="203"/>
      <c r="N161" s="83">
        <v>887</v>
      </c>
      <c r="O161" s="84" t="s">
        <v>78</v>
      </c>
      <c r="P161" s="78" t="s">
        <v>109</v>
      </c>
      <c r="Q161" s="79"/>
      <c r="R161" s="176">
        <f t="shared" ref="R161:T162" si="26">R162</f>
        <v>3205.7</v>
      </c>
      <c r="S161" s="176">
        <f t="shared" si="26"/>
        <v>3331</v>
      </c>
      <c r="T161" s="178">
        <f t="shared" si="26"/>
        <v>3461</v>
      </c>
    </row>
    <row r="162" spans="9:21" s="15" customFormat="1" ht="24.75" customHeight="1" x14ac:dyDescent="0.25">
      <c r="I162" s="210" t="s">
        <v>17</v>
      </c>
      <c r="J162" s="211"/>
      <c r="K162" s="211"/>
      <c r="L162" s="211"/>
      <c r="M162" s="32"/>
      <c r="N162" s="83">
        <v>887</v>
      </c>
      <c r="O162" s="84" t="s">
        <v>78</v>
      </c>
      <c r="P162" s="78" t="s">
        <v>109</v>
      </c>
      <c r="Q162" s="79" t="s">
        <v>19</v>
      </c>
      <c r="R162" s="176">
        <f t="shared" si="26"/>
        <v>3205.7</v>
      </c>
      <c r="S162" s="176">
        <f t="shared" si="26"/>
        <v>3331</v>
      </c>
      <c r="T162" s="178">
        <f t="shared" si="26"/>
        <v>3461</v>
      </c>
    </row>
    <row r="163" spans="9:21" s="15" customFormat="1" ht="24" customHeight="1" x14ac:dyDescent="0.25">
      <c r="I163" s="208" t="s">
        <v>20</v>
      </c>
      <c r="J163" s="209"/>
      <c r="K163" s="209"/>
      <c r="L163" s="209"/>
      <c r="M163" s="32"/>
      <c r="N163" s="83">
        <v>887</v>
      </c>
      <c r="O163" s="84" t="s">
        <v>78</v>
      </c>
      <c r="P163" s="78" t="s">
        <v>109</v>
      </c>
      <c r="Q163" s="79" t="s">
        <v>21</v>
      </c>
      <c r="R163" s="176">
        <v>3205.7</v>
      </c>
      <c r="S163" s="72">
        <v>3331</v>
      </c>
      <c r="T163" s="72">
        <v>3461</v>
      </c>
    </row>
    <row r="164" spans="9:21" s="15" customFormat="1" ht="42" customHeight="1" x14ac:dyDescent="0.25">
      <c r="I164" s="202" t="s">
        <v>163</v>
      </c>
      <c r="J164" s="203"/>
      <c r="K164" s="203"/>
      <c r="L164" s="203"/>
      <c r="M164" s="203"/>
      <c r="N164" s="83">
        <v>887</v>
      </c>
      <c r="O164" s="84" t="s">
        <v>78</v>
      </c>
      <c r="P164" s="78" t="s">
        <v>158</v>
      </c>
      <c r="Q164" s="79"/>
      <c r="R164" s="176">
        <f>R165+R167</f>
        <v>3778.7</v>
      </c>
      <c r="S164" s="176">
        <f>S165</f>
        <v>2078.1999999999998</v>
      </c>
      <c r="T164" s="178">
        <f>T165</f>
        <v>2159.3000000000002</v>
      </c>
    </row>
    <row r="165" spans="9:21" s="15" customFormat="1" ht="27" customHeight="1" x14ac:dyDescent="0.25">
      <c r="I165" s="270" t="s">
        <v>17</v>
      </c>
      <c r="J165" s="271"/>
      <c r="K165" s="271"/>
      <c r="L165" s="271"/>
      <c r="M165" s="32"/>
      <c r="N165" s="83">
        <v>887</v>
      </c>
      <c r="O165" s="84" t="s">
        <v>78</v>
      </c>
      <c r="P165" s="78" t="s">
        <v>158</v>
      </c>
      <c r="Q165" s="79" t="s">
        <v>19</v>
      </c>
      <c r="R165" s="176">
        <f>R166</f>
        <v>3778.7</v>
      </c>
      <c r="S165" s="176">
        <f>S166</f>
        <v>2078.1999999999998</v>
      </c>
      <c r="T165" s="178">
        <f>T166</f>
        <v>2159.3000000000002</v>
      </c>
    </row>
    <row r="166" spans="9:21" s="15" customFormat="1" ht="33" customHeight="1" x14ac:dyDescent="0.25">
      <c r="I166" s="272" t="s">
        <v>20</v>
      </c>
      <c r="J166" s="272"/>
      <c r="K166" s="272"/>
      <c r="L166" s="272"/>
      <c r="M166" s="142"/>
      <c r="N166" s="143">
        <v>887</v>
      </c>
      <c r="O166" s="144" t="s">
        <v>78</v>
      </c>
      <c r="P166" s="138" t="s">
        <v>158</v>
      </c>
      <c r="Q166" s="139" t="s">
        <v>21</v>
      </c>
      <c r="R166" s="177">
        <f>3876.2-97.5</f>
        <v>3778.7</v>
      </c>
      <c r="S166" s="75">
        <v>2078.1999999999998</v>
      </c>
      <c r="T166" s="75">
        <v>2159.3000000000002</v>
      </c>
      <c r="U166" s="171"/>
    </row>
    <row r="167" spans="9:21" s="15" customFormat="1" ht="23.25" customHeight="1" x14ac:dyDescent="0.25">
      <c r="I167" s="267" t="s">
        <v>33</v>
      </c>
      <c r="J167" s="263"/>
      <c r="K167" s="263"/>
      <c r="L167" s="263"/>
      <c r="M167" s="166"/>
      <c r="N167" s="143">
        <v>887</v>
      </c>
      <c r="O167" s="144" t="s">
        <v>78</v>
      </c>
      <c r="P167" s="138" t="s">
        <v>158</v>
      </c>
      <c r="Q167" s="169" t="s">
        <v>34</v>
      </c>
      <c r="R167" s="72">
        <f>R168</f>
        <v>0</v>
      </c>
      <c r="S167" s="75">
        <v>0</v>
      </c>
      <c r="T167" s="75">
        <v>0</v>
      </c>
      <c r="U167" s="168"/>
    </row>
    <row r="168" spans="9:21" s="15" customFormat="1" ht="24" customHeight="1" x14ac:dyDescent="0.25">
      <c r="I168" s="267" t="s">
        <v>27</v>
      </c>
      <c r="J168" s="263"/>
      <c r="K168" s="263"/>
      <c r="L168" s="263"/>
      <c r="M168" s="166"/>
      <c r="N168" s="152">
        <v>887</v>
      </c>
      <c r="O168" s="149" t="s">
        <v>78</v>
      </c>
      <c r="P168" s="154" t="s">
        <v>158</v>
      </c>
      <c r="Q168" s="141" t="s">
        <v>28</v>
      </c>
      <c r="R168" s="72">
        <v>0</v>
      </c>
      <c r="S168" s="72">
        <v>0</v>
      </c>
      <c r="T168" s="72">
        <v>0</v>
      </c>
      <c r="U168" s="168"/>
    </row>
    <row r="169" spans="9:21" s="15" customFormat="1" ht="72" hidden="1" customHeight="1" x14ac:dyDescent="0.25">
      <c r="I169" s="273" t="s">
        <v>209</v>
      </c>
      <c r="J169" s="273"/>
      <c r="K169" s="273"/>
      <c r="L169" s="273"/>
      <c r="M169" s="153"/>
      <c r="N169" s="148">
        <v>887</v>
      </c>
      <c r="O169" s="151" t="s">
        <v>78</v>
      </c>
      <c r="P169" s="170" t="s">
        <v>205</v>
      </c>
      <c r="Q169" s="141"/>
      <c r="R169" s="72">
        <f t="shared" ref="R169:T170" si="27">R170</f>
        <v>0</v>
      </c>
      <c r="S169" s="72">
        <f t="shared" si="27"/>
        <v>0</v>
      </c>
      <c r="T169" s="72">
        <f t="shared" si="27"/>
        <v>0</v>
      </c>
    </row>
    <row r="170" spans="9:21" s="15" customFormat="1" ht="26.25" hidden="1" customHeight="1" x14ac:dyDescent="0.25">
      <c r="I170" s="274" t="s">
        <v>17</v>
      </c>
      <c r="J170" s="275"/>
      <c r="K170" s="275"/>
      <c r="L170" s="275"/>
      <c r="M170" s="145"/>
      <c r="N170" s="152">
        <v>887</v>
      </c>
      <c r="O170" s="149" t="s">
        <v>78</v>
      </c>
      <c r="P170" s="154" t="s">
        <v>205</v>
      </c>
      <c r="Q170" s="147" t="s">
        <v>19</v>
      </c>
      <c r="R170" s="72">
        <f t="shared" si="27"/>
        <v>0</v>
      </c>
      <c r="S170" s="72">
        <f t="shared" si="27"/>
        <v>0</v>
      </c>
      <c r="T170" s="72">
        <f t="shared" si="27"/>
        <v>0</v>
      </c>
    </row>
    <row r="171" spans="9:21" s="15" customFormat="1" ht="22.5" hidden="1" customHeight="1" x14ac:dyDescent="0.25">
      <c r="I171" s="208" t="s">
        <v>183</v>
      </c>
      <c r="J171" s="243"/>
      <c r="K171" s="243"/>
      <c r="L171" s="243"/>
      <c r="M171" s="32"/>
      <c r="N171" s="152">
        <v>887</v>
      </c>
      <c r="O171" s="149" t="s">
        <v>78</v>
      </c>
      <c r="P171" s="154" t="s">
        <v>212</v>
      </c>
      <c r="Q171" s="147" t="s">
        <v>21</v>
      </c>
      <c r="R171" s="72"/>
      <c r="S171" s="72"/>
      <c r="T171" s="72"/>
    </row>
    <row r="172" spans="9:21" s="15" customFormat="1" ht="71.25" hidden="1" customHeight="1" x14ac:dyDescent="0.25">
      <c r="I172" s="273" t="s">
        <v>210</v>
      </c>
      <c r="J172" s="273"/>
      <c r="K172" s="273"/>
      <c r="L172" s="273"/>
      <c r="M172" s="153"/>
      <c r="N172" s="148">
        <v>887</v>
      </c>
      <c r="O172" s="151" t="s">
        <v>78</v>
      </c>
      <c r="P172" s="170" t="s">
        <v>204</v>
      </c>
      <c r="Q172" s="141"/>
      <c r="R172" s="72">
        <f t="shared" ref="R172:T173" si="28">R173</f>
        <v>0</v>
      </c>
      <c r="S172" s="72">
        <f t="shared" si="28"/>
        <v>0</v>
      </c>
      <c r="T172" s="72">
        <f t="shared" si="28"/>
        <v>0</v>
      </c>
      <c r="U172" s="6"/>
    </row>
    <row r="173" spans="9:21" s="15" customFormat="1" ht="27" hidden="1" customHeight="1" x14ac:dyDescent="0.25">
      <c r="I173" s="274" t="s">
        <v>17</v>
      </c>
      <c r="J173" s="275"/>
      <c r="K173" s="275"/>
      <c r="L173" s="275"/>
      <c r="M173" s="145"/>
      <c r="N173" s="152">
        <v>887</v>
      </c>
      <c r="O173" s="149" t="s">
        <v>78</v>
      </c>
      <c r="P173" s="154" t="s">
        <v>204</v>
      </c>
      <c r="Q173" s="147" t="s">
        <v>19</v>
      </c>
      <c r="R173" s="184">
        <f t="shared" si="28"/>
        <v>0</v>
      </c>
      <c r="S173" s="184">
        <f t="shared" si="28"/>
        <v>0</v>
      </c>
      <c r="T173" s="184">
        <f t="shared" si="28"/>
        <v>0</v>
      </c>
      <c r="U173" s="6"/>
    </row>
    <row r="174" spans="9:21" s="15" customFormat="1" ht="24.75" hidden="1" customHeight="1" x14ac:dyDescent="0.25">
      <c r="I174" s="208" t="s">
        <v>183</v>
      </c>
      <c r="J174" s="243"/>
      <c r="K174" s="243"/>
      <c r="L174" s="243"/>
      <c r="M174" s="32"/>
      <c r="N174" s="152">
        <v>887</v>
      </c>
      <c r="O174" s="149" t="s">
        <v>78</v>
      </c>
      <c r="P174" s="154" t="s">
        <v>204</v>
      </c>
      <c r="Q174" s="147" t="s">
        <v>21</v>
      </c>
      <c r="R174" s="72"/>
      <c r="S174" s="72"/>
      <c r="T174" s="72"/>
      <c r="U174" s="6"/>
    </row>
    <row r="175" spans="9:21" s="15" customFormat="1" ht="82.5" hidden="1" customHeight="1" x14ac:dyDescent="0.25">
      <c r="I175" s="276" t="s">
        <v>214</v>
      </c>
      <c r="J175" s="277"/>
      <c r="K175" s="277"/>
      <c r="L175" s="277"/>
      <c r="M175" s="32"/>
      <c r="N175" s="146">
        <v>887</v>
      </c>
      <c r="O175" s="150" t="s">
        <v>78</v>
      </c>
      <c r="P175" s="170" t="s">
        <v>207</v>
      </c>
      <c r="Q175" s="141"/>
      <c r="R175" s="72">
        <f t="shared" ref="R175:T176" si="29">R176</f>
        <v>0</v>
      </c>
      <c r="S175" s="72">
        <f t="shared" si="29"/>
        <v>0</v>
      </c>
      <c r="T175" s="72">
        <f t="shared" si="29"/>
        <v>0</v>
      </c>
      <c r="U175" s="6"/>
    </row>
    <row r="176" spans="9:21" s="15" customFormat="1" ht="31.5" hidden="1" customHeight="1" x14ac:dyDescent="0.25">
      <c r="I176" s="274" t="s">
        <v>17</v>
      </c>
      <c r="J176" s="275"/>
      <c r="K176" s="275"/>
      <c r="L176" s="275"/>
      <c r="M176" s="32"/>
      <c r="N176" s="83">
        <v>887</v>
      </c>
      <c r="O176" s="137" t="s">
        <v>78</v>
      </c>
      <c r="P176" s="154" t="s">
        <v>211</v>
      </c>
      <c r="Q176" s="141" t="s">
        <v>21</v>
      </c>
      <c r="R176" s="72">
        <f t="shared" si="29"/>
        <v>0</v>
      </c>
      <c r="S176" s="72">
        <f t="shared" si="29"/>
        <v>0</v>
      </c>
      <c r="T176" s="72">
        <f t="shared" si="29"/>
        <v>0</v>
      </c>
      <c r="U176" s="6"/>
    </row>
    <row r="177" spans="9:21" s="15" customFormat="1" ht="23.25" hidden="1" customHeight="1" x14ac:dyDescent="0.25">
      <c r="I177" s="208" t="s">
        <v>183</v>
      </c>
      <c r="J177" s="243"/>
      <c r="K177" s="243"/>
      <c r="L177" s="243"/>
      <c r="M177" s="32"/>
      <c r="N177" s="83">
        <v>887</v>
      </c>
      <c r="O177" s="137" t="s">
        <v>78</v>
      </c>
      <c r="P177" s="154" t="s">
        <v>207</v>
      </c>
      <c r="Q177" s="141" t="s">
        <v>184</v>
      </c>
      <c r="R177" s="72"/>
      <c r="S177" s="72"/>
      <c r="T177" s="72"/>
      <c r="U177" s="6"/>
    </row>
    <row r="178" spans="9:21" s="15" customFormat="1" ht="84" hidden="1" customHeight="1" x14ac:dyDescent="0.25">
      <c r="I178" s="278" t="s">
        <v>213</v>
      </c>
      <c r="J178" s="279"/>
      <c r="K178" s="279"/>
      <c r="L178" s="279"/>
      <c r="M178" s="32"/>
      <c r="N178" s="148">
        <v>887</v>
      </c>
      <c r="O178" s="151" t="s">
        <v>78</v>
      </c>
      <c r="P178" s="170" t="s">
        <v>206</v>
      </c>
      <c r="Q178" s="147"/>
      <c r="R178" s="72">
        <f t="shared" ref="R178:T179" si="30">R179</f>
        <v>0</v>
      </c>
      <c r="S178" s="72">
        <f t="shared" si="30"/>
        <v>0</v>
      </c>
      <c r="T178" s="72">
        <f t="shared" si="30"/>
        <v>0</v>
      </c>
      <c r="U178" s="6" t="s">
        <v>208</v>
      </c>
    </row>
    <row r="179" spans="9:21" s="15" customFormat="1" ht="28.5" hidden="1" customHeight="1" x14ac:dyDescent="0.25">
      <c r="I179" s="274" t="s">
        <v>17</v>
      </c>
      <c r="J179" s="275"/>
      <c r="K179" s="275"/>
      <c r="L179" s="275"/>
      <c r="M179" s="32"/>
      <c r="N179" s="152">
        <v>887</v>
      </c>
      <c r="O179" s="149" t="s">
        <v>78</v>
      </c>
      <c r="P179" s="154" t="s">
        <v>206</v>
      </c>
      <c r="Q179" s="147"/>
      <c r="R179" s="72">
        <f t="shared" si="30"/>
        <v>0</v>
      </c>
      <c r="S179" s="72">
        <f t="shared" si="30"/>
        <v>0</v>
      </c>
      <c r="T179" s="72">
        <f t="shared" si="30"/>
        <v>0</v>
      </c>
      <c r="U179" s="6"/>
    </row>
    <row r="180" spans="9:21" s="15" customFormat="1" ht="27" hidden="1" customHeight="1" x14ac:dyDescent="0.25">
      <c r="I180" s="208" t="s">
        <v>183</v>
      </c>
      <c r="J180" s="243"/>
      <c r="K180" s="243"/>
      <c r="L180" s="243"/>
      <c r="M180" s="32"/>
      <c r="N180" s="152">
        <v>887</v>
      </c>
      <c r="O180" s="149" t="s">
        <v>78</v>
      </c>
      <c r="P180" s="154" t="s">
        <v>206</v>
      </c>
      <c r="Q180" s="147"/>
      <c r="R180" s="72"/>
      <c r="S180" s="72"/>
      <c r="T180" s="72"/>
    </row>
    <row r="181" spans="9:21" s="6" customFormat="1" ht="31.5" customHeight="1" x14ac:dyDescent="0.25">
      <c r="I181" s="280" t="s">
        <v>110</v>
      </c>
      <c r="J181" s="281"/>
      <c r="K181" s="281"/>
      <c r="L181" s="281"/>
      <c r="M181" s="86"/>
      <c r="N181" s="80">
        <v>887</v>
      </c>
      <c r="O181" s="81" t="s">
        <v>111</v>
      </c>
      <c r="P181" s="140"/>
      <c r="Q181" s="134"/>
      <c r="R181" s="185">
        <f>R182+R186+R194</f>
        <v>6601</v>
      </c>
      <c r="S181" s="185">
        <f>S182+S186+S194</f>
        <v>6859.0999999999995</v>
      </c>
      <c r="T181" s="186">
        <f>T182+T186+T194</f>
        <v>7190.8000000000011</v>
      </c>
    </row>
    <row r="182" spans="9:21" s="6" customFormat="1" ht="44.25" customHeight="1" x14ac:dyDescent="0.25">
      <c r="I182" s="280" t="s">
        <v>112</v>
      </c>
      <c r="J182" s="281"/>
      <c r="K182" s="281"/>
      <c r="L182" s="281"/>
      <c r="M182" s="281"/>
      <c r="N182" s="80">
        <v>887</v>
      </c>
      <c r="O182" s="81" t="s">
        <v>113</v>
      </c>
      <c r="P182" s="82"/>
      <c r="Q182" s="85"/>
      <c r="R182" s="180">
        <f>R184</f>
        <v>121</v>
      </c>
      <c r="S182" s="180">
        <f>S184</f>
        <v>125.7</v>
      </c>
      <c r="T182" s="181">
        <f>T184</f>
        <v>130.6</v>
      </c>
    </row>
    <row r="183" spans="9:21" s="6" customFormat="1" ht="189.75" customHeight="1" x14ac:dyDescent="0.25">
      <c r="I183" s="202" t="s">
        <v>114</v>
      </c>
      <c r="J183" s="203"/>
      <c r="K183" s="203"/>
      <c r="L183" s="203"/>
      <c r="M183" s="109"/>
      <c r="N183" s="80">
        <v>887</v>
      </c>
      <c r="O183" s="81" t="s">
        <v>113</v>
      </c>
      <c r="P183" s="82" t="s">
        <v>115</v>
      </c>
      <c r="Q183" s="85"/>
      <c r="R183" s="180">
        <f>R182</f>
        <v>121</v>
      </c>
      <c r="S183" s="180">
        <f>S182</f>
        <v>125.7</v>
      </c>
      <c r="T183" s="181">
        <f>T182</f>
        <v>130.6</v>
      </c>
    </row>
    <row r="184" spans="9:21" s="6" customFormat="1" ht="27" customHeight="1" x14ac:dyDescent="0.25">
      <c r="I184" s="210" t="s">
        <v>17</v>
      </c>
      <c r="J184" s="211"/>
      <c r="K184" s="211"/>
      <c r="L184" s="211"/>
      <c r="M184" s="86"/>
      <c r="N184" s="83">
        <v>887</v>
      </c>
      <c r="O184" s="84" t="s">
        <v>113</v>
      </c>
      <c r="P184" s="78" t="s">
        <v>115</v>
      </c>
      <c r="Q184" s="79" t="s">
        <v>19</v>
      </c>
      <c r="R184" s="68">
        <f>R185</f>
        <v>121</v>
      </c>
      <c r="S184" s="68">
        <f>S185</f>
        <v>125.7</v>
      </c>
      <c r="T184" s="71">
        <f>T185</f>
        <v>130.6</v>
      </c>
    </row>
    <row r="185" spans="9:21" s="6" customFormat="1" ht="33.75" customHeight="1" x14ac:dyDescent="0.25">
      <c r="I185" s="208" t="s">
        <v>20</v>
      </c>
      <c r="J185" s="209"/>
      <c r="K185" s="209"/>
      <c r="L185" s="209"/>
      <c r="M185" s="86"/>
      <c r="N185" s="83">
        <v>887</v>
      </c>
      <c r="O185" s="84" t="s">
        <v>113</v>
      </c>
      <c r="P185" s="78" t="s">
        <v>115</v>
      </c>
      <c r="Q185" s="79" t="s">
        <v>21</v>
      </c>
      <c r="R185" s="68">
        <v>121</v>
      </c>
      <c r="S185" s="77">
        <v>125.7</v>
      </c>
      <c r="T185" s="77">
        <v>130.6</v>
      </c>
    </row>
    <row r="186" spans="9:21" s="6" customFormat="1" ht="34.5" customHeight="1" x14ac:dyDescent="0.25">
      <c r="I186" s="280" t="s">
        <v>195</v>
      </c>
      <c r="J186" s="281"/>
      <c r="K186" s="281"/>
      <c r="L186" s="281"/>
      <c r="M186" s="281"/>
      <c r="N186" s="80">
        <v>887</v>
      </c>
      <c r="O186" s="81" t="s">
        <v>116</v>
      </c>
      <c r="P186" s="82"/>
      <c r="Q186" s="85"/>
      <c r="R186" s="180">
        <f>R187</f>
        <v>6472</v>
      </c>
      <c r="S186" s="69">
        <f>S187</f>
        <v>6725</v>
      </c>
      <c r="T186" s="70">
        <f>T187</f>
        <v>7051.6</v>
      </c>
    </row>
    <row r="187" spans="9:21" s="6" customFormat="1" ht="54.75" customHeight="1" x14ac:dyDescent="0.25">
      <c r="I187" s="202" t="s">
        <v>117</v>
      </c>
      <c r="J187" s="203"/>
      <c r="K187" s="203"/>
      <c r="L187" s="203"/>
      <c r="M187" s="203"/>
      <c r="N187" s="80">
        <v>887</v>
      </c>
      <c r="O187" s="81" t="s">
        <v>116</v>
      </c>
      <c r="P187" s="82" t="s">
        <v>118</v>
      </c>
      <c r="Q187" s="85"/>
      <c r="R187" s="69">
        <f>R188+R190+R192</f>
        <v>6472</v>
      </c>
      <c r="S187" s="69">
        <f>S188+S190+S192</f>
        <v>6725</v>
      </c>
      <c r="T187" s="70">
        <f>T188+T190+T192</f>
        <v>7051.6</v>
      </c>
    </row>
    <row r="188" spans="9:21" s="6" customFormat="1" ht="82.5" customHeight="1" x14ac:dyDescent="0.25">
      <c r="I188" s="202" t="s">
        <v>169</v>
      </c>
      <c r="J188" s="203"/>
      <c r="K188" s="203"/>
      <c r="L188" s="203"/>
      <c r="M188" s="203"/>
      <c r="N188" s="83">
        <v>887</v>
      </c>
      <c r="O188" s="84" t="s">
        <v>116</v>
      </c>
      <c r="P188" s="78" t="s">
        <v>118</v>
      </c>
      <c r="Q188" s="79" t="s">
        <v>14</v>
      </c>
      <c r="R188" s="68">
        <f>R189</f>
        <v>2721.6</v>
      </c>
      <c r="S188" s="68">
        <f>S189</f>
        <v>2828</v>
      </c>
      <c r="T188" s="71">
        <f>T189</f>
        <v>3002.6</v>
      </c>
    </row>
    <row r="189" spans="9:21" s="6" customFormat="1" ht="18" customHeight="1" x14ac:dyDescent="0.25">
      <c r="I189" s="210" t="s">
        <v>119</v>
      </c>
      <c r="J189" s="211"/>
      <c r="K189" s="211"/>
      <c r="L189" s="211"/>
      <c r="M189" s="211"/>
      <c r="N189" s="83">
        <v>887</v>
      </c>
      <c r="O189" s="84" t="s">
        <v>116</v>
      </c>
      <c r="P189" s="78" t="s">
        <v>118</v>
      </c>
      <c r="Q189" s="79" t="s">
        <v>120</v>
      </c>
      <c r="R189" s="68">
        <v>2721.6</v>
      </c>
      <c r="S189" s="77">
        <v>2828</v>
      </c>
      <c r="T189" s="77">
        <v>3002.6</v>
      </c>
    </row>
    <row r="190" spans="9:21" s="6" customFormat="1" ht="21" customHeight="1" x14ac:dyDescent="0.25">
      <c r="I190" s="282" t="s">
        <v>17</v>
      </c>
      <c r="J190" s="283"/>
      <c r="K190" s="283"/>
      <c r="L190" s="283"/>
      <c r="M190" s="283"/>
      <c r="N190" s="83">
        <v>887</v>
      </c>
      <c r="O190" s="84" t="s">
        <v>116</v>
      </c>
      <c r="P190" s="78" t="s">
        <v>118</v>
      </c>
      <c r="Q190" s="79" t="s">
        <v>19</v>
      </c>
      <c r="R190" s="68">
        <f>R191</f>
        <v>3750.3</v>
      </c>
      <c r="S190" s="68">
        <f>S191</f>
        <v>3896.9</v>
      </c>
      <c r="T190" s="71">
        <f>T191</f>
        <v>4048.9</v>
      </c>
    </row>
    <row r="191" spans="9:21" s="6" customFormat="1" ht="25.5" customHeight="1" x14ac:dyDescent="0.25">
      <c r="I191" s="284" t="s">
        <v>20</v>
      </c>
      <c r="J191" s="285"/>
      <c r="K191" s="285"/>
      <c r="L191" s="285"/>
      <c r="M191" s="112"/>
      <c r="N191" s="83">
        <v>887</v>
      </c>
      <c r="O191" s="84" t="s">
        <v>116</v>
      </c>
      <c r="P191" s="78" t="s">
        <v>118</v>
      </c>
      <c r="Q191" s="79" t="s">
        <v>21</v>
      </c>
      <c r="R191" s="176">
        <v>3750.3</v>
      </c>
      <c r="S191" s="72">
        <v>3896.9</v>
      </c>
      <c r="T191" s="72">
        <v>4048.9</v>
      </c>
    </row>
    <row r="192" spans="9:21" s="6" customFormat="1" ht="19.5" customHeight="1" x14ac:dyDescent="0.25">
      <c r="I192" s="286" t="s">
        <v>33</v>
      </c>
      <c r="J192" s="287"/>
      <c r="K192" s="287"/>
      <c r="L192" s="287"/>
      <c r="M192" s="287"/>
      <c r="N192" s="83">
        <v>887</v>
      </c>
      <c r="O192" s="84" t="s">
        <v>116</v>
      </c>
      <c r="P192" s="78" t="s">
        <v>118</v>
      </c>
      <c r="Q192" s="79" t="s">
        <v>34</v>
      </c>
      <c r="R192" s="176">
        <f>R193</f>
        <v>0.1</v>
      </c>
      <c r="S192" s="176">
        <f>S193</f>
        <v>0.1</v>
      </c>
      <c r="T192" s="178">
        <f>T193</f>
        <v>0.1</v>
      </c>
    </row>
    <row r="193" spans="9:20" s="6" customFormat="1" ht="17.25" customHeight="1" x14ac:dyDescent="0.25">
      <c r="I193" s="208" t="s">
        <v>27</v>
      </c>
      <c r="J193" s="209"/>
      <c r="K193" s="209"/>
      <c r="L193" s="209"/>
      <c r="M193" s="87"/>
      <c r="N193" s="83">
        <v>887</v>
      </c>
      <c r="O193" s="84" t="s">
        <v>116</v>
      </c>
      <c r="P193" s="78" t="s">
        <v>118</v>
      </c>
      <c r="Q193" s="79" t="s">
        <v>28</v>
      </c>
      <c r="R193" s="176">
        <v>0.1</v>
      </c>
      <c r="S193" s="72">
        <v>0.1</v>
      </c>
      <c r="T193" s="72">
        <v>0.1</v>
      </c>
    </row>
    <row r="194" spans="9:20" s="6" customFormat="1" ht="27.75" customHeight="1" x14ac:dyDescent="0.25">
      <c r="I194" s="280" t="s">
        <v>121</v>
      </c>
      <c r="J194" s="281"/>
      <c r="K194" s="281"/>
      <c r="L194" s="281"/>
      <c r="M194" s="87"/>
      <c r="N194" s="80">
        <v>887</v>
      </c>
      <c r="O194" s="81" t="s">
        <v>122</v>
      </c>
      <c r="P194" s="82"/>
      <c r="Q194" s="85"/>
      <c r="R194" s="69">
        <f>R195+R198</f>
        <v>8</v>
      </c>
      <c r="S194" s="69">
        <f>S195+S198</f>
        <v>8.4</v>
      </c>
      <c r="T194" s="62">
        <f>T195+T198</f>
        <v>8.6</v>
      </c>
    </row>
    <row r="195" spans="9:20" s="6" customFormat="1" ht="64.5" customHeight="1" x14ac:dyDescent="0.25">
      <c r="I195" s="288" t="s">
        <v>61</v>
      </c>
      <c r="J195" s="289"/>
      <c r="K195" s="289"/>
      <c r="L195" s="289"/>
      <c r="M195" s="88"/>
      <c r="N195" s="89">
        <v>887</v>
      </c>
      <c r="O195" s="90" t="s">
        <v>122</v>
      </c>
      <c r="P195" s="91" t="s">
        <v>194</v>
      </c>
      <c r="Q195" s="92"/>
      <c r="R195" s="69">
        <f t="shared" ref="R195:T196" si="31">R196</f>
        <v>4</v>
      </c>
      <c r="S195" s="69">
        <f t="shared" si="31"/>
        <v>4.2</v>
      </c>
      <c r="T195" s="62">
        <f t="shared" si="31"/>
        <v>4.3</v>
      </c>
    </row>
    <row r="196" spans="9:20" s="6" customFormat="1" ht="22.5" customHeight="1" x14ac:dyDescent="0.25">
      <c r="I196" s="290" t="s">
        <v>17</v>
      </c>
      <c r="J196" s="291"/>
      <c r="K196" s="291"/>
      <c r="L196" s="291"/>
      <c r="M196" s="88"/>
      <c r="N196" s="93">
        <v>887</v>
      </c>
      <c r="O196" s="94" t="s">
        <v>122</v>
      </c>
      <c r="P196" s="95" t="s">
        <v>194</v>
      </c>
      <c r="Q196" s="96" t="s">
        <v>19</v>
      </c>
      <c r="R196" s="68">
        <f t="shared" si="31"/>
        <v>4</v>
      </c>
      <c r="S196" s="68">
        <f t="shared" si="31"/>
        <v>4.2</v>
      </c>
      <c r="T196" s="64">
        <f t="shared" si="31"/>
        <v>4.3</v>
      </c>
    </row>
    <row r="197" spans="9:20" s="6" customFormat="1" ht="23.25" customHeight="1" x14ac:dyDescent="0.25">
      <c r="I197" s="290" t="s">
        <v>20</v>
      </c>
      <c r="J197" s="291"/>
      <c r="K197" s="291"/>
      <c r="L197" s="291"/>
      <c r="M197" s="88"/>
      <c r="N197" s="93">
        <v>887</v>
      </c>
      <c r="O197" s="94" t="s">
        <v>122</v>
      </c>
      <c r="P197" s="95" t="s">
        <v>194</v>
      </c>
      <c r="Q197" s="96" t="s">
        <v>21</v>
      </c>
      <c r="R197" s="176">
        <v>4</v>
      </c>
      <c r="S197" s="72">
        <v>4.2</v>
      </c>
      <c r="T197" s="72">
        <v>4.3</v>
      </c>
    </row>
    <row r="198" spans="9:20" s="6" customFormat="1" ht="101.25" customHeight="1" x14ac:dyDescent="0.25">
      <c r="I198" s="288" t="s">
        <v>123</v>
      </c>
      <c r="J198" s="289"/>
      <c r="K198" s="289"/>
      <c r="L198" s="289"/>
      <c r="M198" s="97"/>
      <c r="N198" s="89">
        <v>887</v>
      </c>
      <c r="O198" s="90" t="s">
        <v>122</v>
      </c>
      <c r="P198" s="91" t="s">
        <v>193</v>
      </c>
      <c r="Q198" s="92"/>
      <c r="R198" s="69">
        <f t="shared" ref="R198:T199" si="32">R199</f>
        <v>4</v>
      </c>
      <c r="S198" s="69">
        <f t="shared" si="32"/>
        <v>4.2</v>
      </c>
      <c r="T198" s="62">
        <f t="shared" si="32"/>
        <v>4.3</v>
      </c>
    </row>
    <row r="199" spans="9:20" s="6" customFormat="1" ht="23.25" customHeight="1" x14ac:dyDescent="0.25">
      <c r="I199" s="290" t="s">
        <v>17</v>
      </c>
      <c r="J199" s="291"/>
      <c r="K199" s="291"/>
      <c r="L199" s="291"/>
      <c r="M199" s="97"/>
      <c r="N199" s="93">
        <v>887</v>
      </c>
      <c r="O199" s="94" t="s">
        <v>122</v>
      </c>
      <c r="P199" s="95" t="s">
        <v>193</v>
      </c>
      <c r="Q199" s="96" t="s">
        <v>19</v>
      </c>
      <c r="R199" s="68">
        <f t="shared" si="32"/>
        <v>4</v>
      </c>
      <c r="S199" s="68">
        <f t="shared" si="32"/>
        <v>4.2</v>
      </c>
      <c r="T199" s="64">
        <f t="shared" si="32"/>
        <v>4.3</v>
      </c>
    </row>
    <row r="200" spans="9:20" s="6" customFormat="1" ht="24.75" customHeight="1" x14ac:dyDescent="0.25">
      <c r="I200" s="290" t="s">
        <v>20</v>
      </c>
      <c r="J200" s="291"/>
      <c r="K200" s="291"/>
      <c r="L200" s="291"/>
      <c r="M200" s="97"/>
      <c r="N200" s="93">
        <v>887</v>
      </c>
      <c r="O200" s="94" t="s">
        <v>122</v>
      </c>
      <c r="P200" s="95" t="s">
        <v>193</v>
      </c>
      <c r="Q200" s="96" t="s">
        <v>21</v>
      </c>
      <c r="R200" s="176">
        <v>4</v>
      </c>
      <c r="S200" s="72">
        <v>4.2</v>
      </c>
      <c r="T200" s="72">
        <v>4.3</v>
      </c>
    </row>
    <row r="201" spans="9:20" s="6" customFormat="1" ht="18" hidden="1" customHeight="1" x14ac:dyDescent="0.25">
      <c r="I201" s="190"/>
      <c r="J201" s="191"/>
      <c r="K201" s="191"/>
      <c r="L201" s="191"/>
      <c r="M201" s="87"/>
      <c r="N201" s="83"/>
      <c r="O201" s="84"/>
      <c r="P201" s="78"/>
      <c r="Q201" s="79"/>
      <c r="R201" s="68"/>
      <c r="S201" s="77"/>
      <c r="T201" s="72"/>
    </row>
    <row r="202" spans="9:20" s="6" customFormat="1" ht="18" hidden="1" customHeight="1" x14ac:dyDescent="0.25">
      <c r="I202" s="190"/>
      <c r="J202" s="191"/>
      <c r="K202" s="191"/>
      <c r="L202" s="191"/>
      <c r="M202" s="87"/>
      <c r="N202" s="83"/>
      <c r="O202" s="84"/>
      <c r="P202" s="78"/>
      <c r="Q202" s="79"/>
      <c r="R202" s="68"/>
      <c r="S202" s="77"/>
      <c r="T202" s="72"/>
    </row>
    <row r="203" spans="9:20" s="6" customFormat="1" ht="18" hidden="1" customHeight="1" x14ac:dyDescent="0.25">
      <c r="I203" s="190"/>
      <c r="J203" s="191"/>
      <c r="K203" s="191"/>
      <c r="L203" s="191"/>
      <c r="M203" s="87"/>
      <c r="N203" s="83"/>
      <c r="O203" s="84"/>
      <c r="P203" s="78"/>
      <c r="Q203" s="79"/>
      <c r="R203" s="68"/>
      <c r="S203" s="77"/>
      <c r="T203" s="72"/>
    </row>
    <row r="204" spans="9:20" s="6" customFormat="1" ht="18" hidden="1" customHeight="1" x14ac:dyDescent="0.25">
      <c r="I204" s="190"/>
      <c r="J204" s="191"/>
      <c r="K204" s="191"/>
      <c r="L204" s="191"/>
      <c r="M204" s="87"/>
      <c r="N204" s="83"/>
      <c r="O204" s="84"/>
      <c r="P204" s="78"/>
      <c r="Q204" s="79"/>
      <c r="R204" s="68"/>
      <c r="S204" s="77"/>
      <c r="T204" s="72"/>
    </row>
    <row r="205" spans="9:20" s="6" customFormat="1" ht="18" hidden="1" customHeight="1" x14ac:dyDescent="0.25">
      <c r="I205" s="190"/>
      <c r="J205" s="191"/>
      <c r="K205" s="191"/>
      <c r="L205" s="191"/>
      <c r="M205" s="87"/>
      <c r="N205" s="83"/>
      <c r="O205" s="84"/>
      <c r="P205" s="78"/>
      <c r="Q205" s="79"/>
      <c r="R205" s="68"/>
      <c r="S205" s="77"/>
      <c r="T205" s="72"/>
    </row>
    <row r="206" spans="9:20" s="6" customFormat="1" ht="18" hidden="1" customHeight="1" x14ac:dyDescent="0.25">
      <c r="I206" s="190"/>
      <c r="J206" s="191"/>
      <c r="K206" s="191"/>
      <c r="L206" s="191"/>
      <c r="M206" s="87"/>
      <c r="N206" s="83"/>
      <c r="O206" s="84"/>
      <c r="P206" s="78"/>
      <c r="Q206" s="79"/>
      <c r="R206" s="68"/>
      <c r="S206" s="77"/>
      <c r="T206" s="72"/>
    </row>
    <row r="207" spans="9:20" s="6" customFormat="1" ht="18" hidden="1" customHeight="1" x14ac:dyDescent="0.25">
      <c r="I207" s="190"/>
      <c r="J207" s="191"/>
      <c r="K207" s="191"/>
      <c r="L207" s="191"/>
      <c r="M207" s="87"/>
      <c r="N207" s="83"/>
      <c r="O207" s="84"/>
      <c r="P207" s="78"/>
      <c r="Q207" s="79"/>
      <c r="R207" s="68"/>
      <c r="S207" s="77"/>
      <c r="T207" s="72"/>
    </row>
    <row r="208" spans="9:20" s="6" customFormat="1" ht="18" hidden="1" customHeight="1" x14ac:dyDescent="0.25">
      <c r="I208" s="190"/>
      <c r="J208" s="191"/>
      <c r="K208" s="191"/>
      <c r="L208" s="191"/>
      <c r="M208" s="87"/>
      <c r="N208" s="83"/>
      <c r="O208" s="84"/>
      <c r="P208" s="78"/>
      <c r="Q208" s="79"/>
      <c r="R208" s="68"/>
      <c r="S208" s="77"/>
      <c r="T208" s="72"/>
    </row>
    <row r="209" spans="9:21" s="6" customFormat="1" ht="18" hidden="1" customHeight="1" x14ac:dyDescent="0.25">
      <c r="I209" s="190"/>
      <c r="J209" s="191"/>
      <c r="K209" s="191"/>
      <c r="L209" s="191"/>
      <c r="M209" s="87"/>
      <c r="N209" s="83"/>
      <c r="O209" s="84"/>
      <c r="P209" s="78"/>
      <c r="Q209" s="79"/>
      <c r="R209" s="68"/>
      <c r="S209" s="77"/>
      <c r="T209" s="72"/>
    </row>
    <row r="210" spans="9:21" s="6" customFormat="1" ht="23.25" customHeight="1" x14ac:dyDescent="0.3">
      <c r="I210" s="292" t="s">
        <v>124</v>
      </c>
      <c r="J210" s="293"/>
      <c r="K210" s="293"/>
      <c r="L210" s="293"/>
      <c r="M210" s="293"/>
      <c r="N210" s="80">
        <v>887</v>
      </c>
      <c r="O210" s="81" t="s">
        <v>125</v>
      </c>
      <c r="P210" s="82"/>
      <c r="Q210" s="85"/>
      <c r="R210" s="69">
        <f>R211</f>
        <v>6802.4</v>
      </c>
      <c r="S210" s="69">
        <f t="shared" ref="S210:T213" si="33">S211</f>
        <v>7068.5</v>
      </c>
      <c r="T210" s="62">
        <f t="shared" si="33"/>
        <v>7344.2</v>
      </c>
    </row>
    <row r="211" spans="9:21" s="6" customFormat="1" ht="30.75" customHeight="1" x14ac:dyDescent="0.25">
      <c r="I211" s="294" t="s">
        <v>126</v>
      </c>
      <c r="J211" s="295"/>
      <c r="K211" s="295"/>
      <c r="L211" s="295"/>
      <c r="M211" s="295"/>
      <c r="N211" s="39">
        <v>887</v>
      </c>
      <c r="O211" s="40" t="s">
        <v>127</v>
      </c>
      <c r="P211" s="49"/>
      <c r="Q211" s="8"/>
      <c r="R211" s="180">
        <v>6802.4</v>
      </c>
      <c r="S211" s="180">
        <v>7068.5</v>
      </c>
      <c r="T211" s="180">
        <v>7344.2</v>
      </c>
    </row>
    <row r="212" spans="9:21" s="6" customFormat="1" ht="36.75" customHeight="1" x14ac:dyDescent="0.25">
      <c r="I212" s="296" t="s">
        <v>128</v>
      </c>
      <c r="J212" s="297"/>
      <c r="K212" s="297"/>
      <c r="L212" s="297"/>
      <c r="M212" s="297"/>
      <c r="N212" s="83">
        <v>887</v>
      </c>
      <c r="O212" s="84" t="s">
        <v>127</v>
      </c>
      <c r="P212" s="78" t="s">
        <v>129</v>
      </c>
      <c r="Q212" s="79"/>
      <c r="R212" s="68">
        <f>R213</f>
        <v>7268.2</v>
      </c>
      <c r="S212" s="68">
        <f t="shared" si="33"/>
        <v>7552.5</v>
      </c>
      <c r="T212" s="71">
        <f t="shared" si="33"/>
        <v>7847.1</v>
      </c>
    </row>
    <row r="213" spans="9:21" s="6" customFormat="1" ht="26.25" customHeight="1" x14ac:dyDescent="0.25">
      <c r="I213" s="298" t="s">
        <v>17</v>
      </c>
      <c r="J213" s="299"/>
      <c r="K213" s="299"/>
      <c r="L213" s="299"/>
      <c r="M213" s="299"/>
      <c r="N213" s="83">
        <v>887</v>
      </c>
      <c r="O213" s="84" t="s">
        <v>127</v>
      </c>
      <c r="P213" s="78" t="s">
        <v>129</v>
      </c>
      <c r="Q213" s="79" t="s">
        <v>19</v>
      </c>
      <c r="R213" s="68">
        <f>R214</f>
        <v>7268.2</v>
      </c>
      <c r="S213" s="68">
        <f t="shared" si="33"/>
        <v>7552.5</v>
      </c>
      <c r="T213" s="71">
        <f t="shared" si="33"/>
        <v>7847.1</v>
      </c>
    </row>
    <row r="214" spans="9:21" s="6" customFormat="1" ht="28.5" customHeight="1" x14ac:dyDescent="0.25">
      <c r="I214" s="300" t="s">
        <v>20</v>
      </c>
      <c r="J214" s="301"/>
      <c r="K214" s="301"/>
      <c r="L214" s="301"/>
      <c r="M214" s="136"/>
      <c r="N214" s="83">
        <v>887</v>
      </c>
      <c r="O214" s="84" t="s">
        <v>127</v>
      </c>
      <c r="P214" s="78" t="s">
        <v>129</v>
      </c>
      <c r="Q214" s="79" t="s">
        <v>21</v>
      </c>
      <c r="R214" s="177">
        <v>7268.2</v>
      </c>
      <c r="S214" s="75">
        <v>7552.5</v>
      </c>
      <c r="T214" s="75">
        <v>7847.1</v>
      </c>
      <c r="U214" s="15"/>
    </row>
    <row r="215" spans="9:21" s="6" customFormat="1" ht="54" hidden="1" customHeight="1" x14ac:dyDescent="0.25">
      <c r="I215" s="296" t="s">
        <v>178</v>
      </c>
      <c r="J215" s="302"/>
      <c r="K215" s="302"/>
      <c r="L215" s="302"/>
      <c r="M215" s="303"/>
      <c r="N215" s="83">
        <v>887</v>
      </c>
      <c r="O215" s="84" t="s">
        <v>127</v>
      </c>
      <c r="P215" s="78" t="s">
        <v>186</v>
      </c>
      <c r="Q215" s="108"/>
      <c r="R215" s="102">
        <f t="shared" ref="R215:T216" si="34">R216</f>
        <v>0</v>
      </c>
      <c r="S215" s="102">
        <f t="shared" si="34"/>
        <v>0</v>
      </c>
      <c r="T215" s="102">
        <f t="shared" si="34"/>
        <v>0</v>
      </c>
    </row>
    <row r="216" spans="9:21" s="6" customFormat="1" ht="28.5" hidden="1" customHeight="1" x14ac:dyDescent="0.25">
      <c r="I216" s="298" t="s">
        <v>17</v>
      </c>
      <c r="J216" s="299"/>
      <c r="K216" s="299"/>
      <c r="L216" s="299"/>
      <c r="M216" s="299"/>
      <c r="N216" s="83">
        <v>887</v>
      </c>
      <c r="O216" s="84" t="s">
        <v>127</v>
      </c>
      <c r="P216" s="78" t="s">
        <v>186</v>
      </c>
      <c r="Q216" s="108" t="s">
        <v>19</v>
      </c>
      <c r="R216" s="102">
        <f t="shared" si="34"/>
        <v>0</v>
      </c>
      <c r="S216" s="102">
        <f t="shared" si="34"/>
        <v>0</v>
      </c>
      <c r="T216" s="102">
        <f t="shared" si="34"/>
        <v>0</v>
      </c>
    </row>
    <row r="217" spans="9:21" s="6" customFormat="1" ht="28.5" hidden="1" customHeight="1" x14ac:dyDescent="0.25">
      <c r="I217" s="300" t="s">
        <v>20</v>
      </c>
      <c r="J217" s="301"/>
      <c r="K217" s="301"/>
      <c r="L217" s="301"/>
      <c r="M217" s="136"/>
      <c r="N217" s="83">
        <v>887</v>
      </c>
      <c r="O217" s="84" t="s">
        <v>127</v>
      </c>
      <c r="P217" s="78" t="s">
        <v>186</v>
      </c>
      <c r="Q217" s="108" t="s">
        <v>21</v>
      </c>
      <c r="R217" s="174">
        <v>0</v>
      </c>
      <c r="S217" s="175">
        <v>0</v>
      </c>
      <c r="T217" s="175">
        <v>0</v>
      </c>
      <c r="U217" s="15"/>
    </row>
    <row r="218" spans="9:21" s="15" customFormat="1" ht="21" customHeight="1" x14ac:dyDescent="0.25">
      <c r="I218" s="280" t="s">
        <v>130</v>
      </c>
      <c r="J218" s="281"/>
      <c r="K218" s="281"/>
      <c r="L218" s="281"/>
      <c r="M218" s="109"/>
      <c r="N218" s="80">
        <v>887</v>
      </c>
      <c r="O218" s="81" t="s">
        <v>131</v>
      </c>
      <c r="P218" s="82"/>
      <c r="Q218" s="85"/>
      <c r="R218" s="110">
        <f>R224+R227+R219</f>
        <v>1850.1000000000001</v>
      </c>
      <c r="S218" s="110">
        <f>S224+S227+S219</f>
        <v>1838.8999999999999</v>
      </c>
      <c r="T218" s="111">
        <f>T224+T227+T219</f>
        <v>1910.6</v>
      </c>
    </row>
    <row r="219" spans="9:21" s="15" customFormat="1" ht="16.5" customHeight="1" x14ac:dyDescent="0.25">
      <c r="I219" s="280" t="s">
        <v>132</v>
      </c>
      <c r="J219" s="281"/>
      <c r="K219" s="281"/>
      <c r="L219" s="281"/>
      <c r="M219" s="109"/>
      <c r="N219" s="80">
        <v>887</v>
      </c>
      <c r="O219" s="81" t="s">
        <v>133</v>
      </c>
      <c r="P219" s="82"/>
      <c r="Q219" s="85"/>
      <c r="R219" s="69">
        <f>R220</f>
        <v>370.40000000000003</v>
      </c>
      <c r="S219" s="69">
        <f t="shared" ref="S219:T221" si="35">S220</f>
        <v>366</v>
      </c>
      <c r="T219" s="70">
        <f t="shared" si="35"/>
        <v>380.3</v>
      </c>
    </row>
    <row r="220" spans="9:21" s="15" customFormat="1" ht="106.5" customHeight="1" x14ac:dyDescent="0.25">
      <c r="I220" s="304" t="s">
        <v>155</v>
      </c>
      <c r="J220" s="305"/>
      <c r="K220" s="305"/>
      <c r="L220" s="305"/>
      <c r="M220" s="33"/>
      <c r="N220" s="80">
        <v>887</v>
      </c>
      <c r="O220" s="81" t="s">
        <v>133</v>
      </c>
      <c r="P220" s="82" t="s">
        <v>134</v>
      </c>
      <c r="Q220" s="85"/>
      <c r="R220" s="69">
        <f>R221</f>
        <v>370.40000000000003</v>
      </c>
      <c r="S220" s="69">
        <f t="shared" si="35"/>
        <v>366</v>
      </c>
      <c r="T220" s="70">
        <f t="shared" si="35"/>
        <v>380.3</v>
      </c>
    </row>
    <row r="221" spans="9:21" s="15" customFormat="1" ht="20.25" customHeight="1" x14ac:dyDescent="0.25">
      <c r="I221" s="210" t="s">
        <v>135</v>
      </c>
      <c r="J221" s="211"/>
      <c r="K221" s="211"/>
      <c r="L221" s="211"/>
      <c r="M221" s="211"/>
      <c r="N221" s="83">
        <v>887</v>
      </c>
      <c r="O221" s="84" t="s">
        <v>133</v>
      </c>
      <c r="P221" s="78" t="s">
        <v>134</v>
      </c>
      <c r="Q221" s="79" t="s">
        <v>136</v>
      </c>
      <c r="R221" s="68">
        <f>R222</f>
        <v>370.40000000000003</v>
      </c>
      <c r="S221" s="68">
        <f t="shared" si="35"/>
        <v>366</v>
      </c>
      <c r="T221" s="71">
        <f t="shared" si="35"/>
        <v>380.3</v>
      </c>
    </row>
    <row r="222" spans="9:21" s="15" customFormat="1" ht="26.25" customHeight="1" x14ac:dyDescent="0.25">
      <c r="I222" s="210" t="s">
        <v>137</v>
      </c>
      <c r="J222" s="211"/>
      <c r="K222" s="211"/>
      <c r="L222" s="211"/>
      <c r="M222" s="211"/>
      <c r="N222" s="83">
        <v>887</v>
      </c>
      <c r="O222" s="84" t="s">
        <v>133</v>
      </c>
      <c r="P222" s="78" t="s">
        <v>134</v>
      </c>
      <c r="Q222" s="79" t="s">
        <v>138</v>
      </c>
      <c r="R222" s="135">
        <f>352.3+18.1</f>
        <v>370.40000000000003</v>
      </c>
      <c r="S222" s="77">
        <v>366</v>
      </c>
      <c r="T222" s="77">
        <v>380.3</v>
      </c>
    </row>
    <row r="223" spans="9:21" s="15" customFormat="1" ht="19.5" customHeight="1" x14ac:dyDescent="0.25">
      <c r="I223" s="280" t="s">
        <v>139</v>
      </c>
      <c r="J223" s="281"/>
      <c r="K223" s="281"/>
      <c r="L223" s="281"/>
      <c r="M223" s="109"/>
      <c r="N223" s="80">
        <v>887</v>
      </c>
      <c r="O223" s="81" t="s">
        <v>140</v>
      </c>
      <c r="P223" s="82"/>
      <c r="Q223" s="85"/>
      <c r="R223" s="69">
        <f>R224</f>
        <v>1274.4000000000001</v>
      </c>
      <c r="S223" s="69">
        <f t="shared" ref="S223:T225" si="36">S224</f>
        <v>1259.5999999999999</v>
      </c>
      <c r="T223" s="70">
        <f t="shared" si="36"/>
        <v>1308.7</v>
      </c>
    </row>
    <row r="224" spans="9:21" s="15" customFormat="1" ht="162.75" customHeight="1" x14ac:dyDescent="0.25">
      <c r="I224" s="304" t="s">
        <v>218</v>
      </c>
      <c r="J224" s="305"/>
      <c r="K224" s="305"/>
      <c r="L224" s="305"/>
      <c r="M224" s="33"/>
      <c r="N224" s="80">
        <v>887</v>
      </c>
      <c r="O224" s="81" t="s">
        <v>140</v>
      </c>
      <c r="P224" s="82" t="s">
        <v>141</v>
      </c>
      <c r="Q224" s="85"/>
      <c r="R224" s="69">
        <f>R225</f>
        <v>1274.4000000000001</v>
      </c>
      <c r="S224" s="69">
        <f t="shared" si="36"/>
        <v>1259.5999999999999</v>
      </c>
      <c r="T224" s="70">
        <f t="shared" si="36"/>
        <v>1308.7</v>
      </c>
    </row>
    <row r="225" spans="1:20" s="15" customFormat="1" ht="21.75" customHeight="1" x14ac:dyDescent="0.25">
      <c r="I225" s="210" t="s">
        <v>135</v>
      </c>
      <c r="J225" s="211"/>
      <c r="K225" s="211"/>
      <c r="L225" s="211"/>
      <c r="M225" s="211"/>
      <c r="N225" s="83">
        <v>887</v>
      </c>
      <c r="O225" s="84" t="s">
        <v>140</v>
      </c>
      <c r="P225" s="78" t="s">
        <v>141</v>
      </c>
      <c r="Q225" s="79" t="s">
        <v>136</v>
      </c>
      <c r="R225" s="68">
        <f>R226</f>
        <v>1274.4000000000001</v>
      </c>
      <c r="S225" s="68">
        <f t="shared" si="36"/>
        <v>1259.5999999999999</v>
      </c>
      <c r="T225" s="71">
        <f t="shared" si="36"/>
        <v>1308.7</v>
      </c>
    </row>
    <row r="226" spans="1:20" s="15" customFormat="1" ht="27" customHeight="1" x14ac:dyDescent="0.25">
      <c r="I226" s="210" t="s">
        <v>137</v>
      </c>
      <c r="J226" s="211"/>
      <c r="K226" s="211"/>
      <c r="L226" s="211"/>
      <c r="M226" s="211"/>
      <c r="N226" s="83">
        <v>887</v>
      </c>
      <c r="O226" s="84" t="s">
        <v>140</v>
      </c>
      <c r="P226" s="78" t="s">
        <v>141</v>
      </c>
      <c r="Q226" s="79" t="s">
        <v>138</v>
      </c>
      <c r="R226" s="68">
        <f>1212.2+62.2</f>
        <v>1274.4000000000001</v>
      </c>
      <c r="S226" s="77">
        <v>1259.5999999999999</v>
      </c>
      <c r="T226" s="77">
        <v>1308.7</v>
      </c>
    </row>
    <row r="227" spans="1:20" s="15" customFormat="1" ht="22.5" customHeight="1" x14ac:dyDescent="0.25">
      <c r="I227" s="280" t="s">
        <v>142</v>
      </c>
      <c r="J227" s="281"/>
      <c r="K227" s="281"/>
      <c r="L227" s="281"/>
      <c r="M227" s="33"/>
      <c r="N227" s="80">
        <v>887</v>
      </c>
      <c r="O227" s="81" t="s">
        <v>143</v>
      </c>
      <c r="P227" s="82"/>
      <c r="Q227" s="85"/>
      <c r="R227" s="69">
        <f>R228+R231</f>
        <v>205.3</v>
      </c>
      <c r="S227" s="69">
        <f>S228+S231</f>
        <v>213.3</v>
      </c>
      <c r="T227" s="70">
        <f>T228+T231</f>
        <v>221.6</v>
      </c>
    </row>
    <row r="228" spans="1:20" s="6" customFormat="1" ht="69" customHeight="1" x14ac:dyDescent="0.25">
      <c r="I228" s="202" t="s">
        <v>182</v>
      </c>
      <c r="J228" s="203"/>
      <c r="K228" s="203"/>
      <c r="L228" s="203"/>
      <c r="M228" s="32"/>
      <c r="N228" s="80">
        <v>887</v>
      </c>
      <c r="O228" s="81" t="s">
        <v>143</v>
      </c>
      <c r="P228" s="82" t="s">
        <v>144</v>
      </c>
      <c r="Q228" s="79"/>
      <c r="R228" s="68">
        <f t="shared" ref="R228:T229" si="37">R229</f>
        <v>205.3</v>
      </c>
      <c r="S228" s="68">
        <f t="shared" si="37"/>
        <v>213.3</v>
      </c>
      <c r="T228" s="71">
        <f t="shared" si="37"/>
        <v>221.6</v>
      </c>
    </row>
    <row r="229" spans="1:20" s="6" customFormat="1" ht="21" customHeight="1" x14ac:dyDescent="0.25">
      <c r="I229" s="210" t="s">
        <v>135</v>
      </c>
      <c r="J229" s="211"/>
      <c r="K229" s="211"/>
      <c r="L229" s="211"/>
      <c r="M229" s="211"/>
      <c r="N229" s="83">
        <v>887</v>
      </c>
      <c r="O229" s="84" t="s">
        <v>143</v>
      </c>
      <c r="P229" s="78" t="s">
        <v>144</v>
      </c>
      <c r="Q229" s="79" t="s">
        <v>136</v>
      </c>
      <c r="R229" s="68">
        <f t="shared" si="37"/>
        <v>205.3</v>
      </c>
      <c r="S229" s="68">
        <f t="shared" si="37"/>
        <v>213.3</v>
      </c>
      <c r="T229" s="71">
        <f t="shared" si="37"/>
        <v>221.6</v>
      </c>
    </row>
    <row r="230" spans="1:20" s="6" customFormat="1" ht="25.5" customHeight="1" x14ac:dyDescent="0.25">
      <c r="I230" s="210" t="s">
        <v>137</v>
      </c>
      <c r="J230" s="211"/>
      <c r="K230" s="211"/>
      <c r="L230" s="211"/>
      <c r="M230" s="211"/>
      <c r="N230" s="83">
        <v>887</v>
      </c>
      <c r="O230" s="84" t="s">
        <v>143</v>
      </c>
      <c r="P230" s="78" t="s">
        <v>144</v>
      </c>
      <c r="Q230" s="79" t="s">
        <v>138</v>
      </c>
      <c r="R230" s="68">
        <v>205.3</v>
      </c>
      <c r="S230" s="77">
        <v>213.3</v>
      </c>
      <c r="T230" s="77">
        <v>221.6</v>
      </c>
    </row>
    <row r="231" spans="1:20" s="6" customFormat="1" ht="70.5" hidden="1" customHeight="1" x14ac:dyDescent="0.25">
      <c r="I231" s="306" t="s">
        <v>145</v>
      </c>
      <c r="J231" s="307"/>
      <c r="K231" s="307"/>
      <c r="L231" s="307"/>
      <c r="M231" s="10"/>
      <c r="N231" s="39">
        <v>887</v>
      </c>
      <c r="O231" s="40" t="s">
        <v>143</v>
      </c>
      <c r="P231" s="49" t="s">
        <v>146</v>
      </c>
      <c r="Q231" s="9"/>
      <c r="R231" s="63">
        <f>R232</f>
        <v>0</v>
      </c>
      <c r="S231" s="72"/>
      <c r="T231" s="72"/>
    </row>
    <row r="232" spans="1:20" s="6" customFormat="1" ht="20.25" hidden="1" customHeight="1" x14ac:dyDescent="0.25">
      <c r="I232" s="212" t="s">
        <v>135</v>
      </c>
      <c r="J232" s="213"/>
      <c r="K232" s="213"/>
      <c r="L232" s="213"/>
      <c r="M232" s="213"/>
      <c r="N232" s="41">
        <v>887</v>
      </c>
      <c r="O232" s="42" t="s">
        <v>143</v>
      </c>
      <c r="P232" s="50" t="s">
        <v>146</v>
      </c>
      <c r="Q232" s="9" t="s">
        <v>136</v>
      </c>
      <c r="R232" s="63">
        <f>R233</f>
        <v>0</v>
      </c>
      <c r="S232" s="72"/>
      <c r="T232" s="72"/>
    </row>
    <row r="233" spans="1:20" s="6" customFormat="1" ht="13.8" hidden="1" x14ac:dyDescent="0.25">
      <c r="I233" s="212" t="s">
        <v>147</v>
      </c>
      <c r="J233" s="213"/>
      <c r="K233" s="213"/>
      <c r="L233" s="213"/>
      <c r="M233" s="213"/>
      <c r="N233" s="41">
        <v>887</v>
      </c>
      <c r="O233" s="42" t="s">
        <v>143</v>
      </c>
      <c r="P233" s="50" t="s">
        <v>146</v>
      </c>
      <c r="Q233" s="9" t="s">
        <v>148</v>
      </c>
      <c r="R233" s="63"/>
      <c r="S233" s="72"/>
      <c r="T233" s="72"/>
    </row>
    <row r="234" spans="1:20" s="6" customFormat="1" ht="24" customHeight="1" x14ac:dyDescent="0.25">
      <c r="I234" s="310" t="s">
        <v>149</v>
      </c>
      <c r="J234" s="311"/>
      <c r="K234" s="311"/>
      <c r="L234" s="311"/>
      <c r="M234" s="311"/>
      <c r="N234" s="39">
        <v>887</v>
      </c>
      <c r="O234" s="40" t="s">
        <v>150</v>
      </c>
      <c r="P234" s="49"/>
      <c r="Q234" s="8"/>
      <c r="R234" s="69">
        <f>R235</f>
        <v>872.1</v>
      </c>
      <c r="S234" s="69">
        <f t="shared" ref="S234:T237" si="38">S235</f>
        <v>906.2</v>
      </c>
      <c r="T234" s="70">
        <f t="shared" si="38"/>
        <v>941.5</v>
      </c>
    </row>
    <row r="235" spans="1:20" s="6" customFormat="1" ht="22.5" customHeight="1" x14ac:dyDescent="0.25">
      <c r="I235" s="294" t="s">
        <v>151</v>
      </c>
      <c r="J235" s="295"/>
      <c r="K235" s="295"/>
      <c r="L235" s="295"/>
      <c r="M235" s="295"/>
      <c r="N235" s="39">
        <v>887</v>
      </c>
      <c r="O235" s="40" t="s">
        <v>152</v>
      </c>
      <c r="P235" s="49" t="s">
        <v>153</v>
      </c>
      <c r="Q235" s="8"/>
      <c r="R235" s="69">
        <f>R236</f>
        <v>872.1</v>
      </c>
      <c r="S235" s="69">
        <f t="shared" si="38"/>
        <v>906.2</v>
      </c>
      <c r="T235" s="70">
        <f t="shared" si="38"/>
        <v>941.5</v>
      </c>
    </row>
    <row r="236" spans="1:20" s="6" customFormat="1" ht="162" customHeight="1" x14ac:dyDescent="0.25">
      <c r="I236" s="224" t="s">
        <v>154</v>
      </c>
      <c r="J236" s="225"/>
      <c r="K236" s="225"/>
      <c r="L236" s="225"/>
      <c r="M236" s="28"/>
      <c r="N236" s="41">
        <v>887</v>
      </c>
      <c r="O236" s="42" t="s">
        <v>152</v>
      </c>
      <c r="P236" s="50" t="s">
        <v>153</v>
      </c>
      <c r="Q236" s="9"/>
      <c r="R236" s="63">
        <f>R237</f>
        <v>872.1</v>
      </c>
      <c r="S236" s="63">
        <f t="shared" si="38"/>
        <v>906.2</v>
      </c>
      <c r="T236" s="64">
        <f t="shared" si="38"/>
        <v>941.5</v>
      </c>
    </row>
    <row r="237" spans="1:20" s="6" customFormat="1" ht="29.25" customHeight="1" x14ac:dyDescent="0.25">
      <c r="I237" s="248" t="s">
        <v>17</v>
      </c>
      <c r="J237" s="249"/>
      <c r="K237" s="249"/>
      <c r="L237" s="249"/>
      <c r="M237" s="249"/>
      <c r="N237" s="41">
        <v>887</v>
      </c>
      <c r="O237" s="42" t="s">
        <v>152</v>
      </c>
      <c r="P237" s="50" t="s">
        <v>153</v>
      </c>
      <c r="Q237" s="9" t="s">
        <v>19</v>
      </c>
      <c r="R237" s="74">
        <f>R238</f>
        <v>872.1</v>
      </c>
      <c r="S237" s="74">
        <f t="shared" si="38"/>
        <v>906.2</v>
      </c>
      <c r="T237" s="120">
        <f t="shared" si="38"/>
        <v>941.5</v>
      </c>
    </row>
    <row r="238" spans="1:20" s="6" customFormat="1" ht="13.8" x14ac:dyDescent="0.25">
      <c r="I238" s="228" t="s">
        <v>20</v>
      </c>
      <c r="J238" s="229"/>
      <c r="K238" s="229"/>
      <c r="L238" s="229"/>
      <c r="M238" s="30"/>
      <c r="N238" s="41">
        <v>887</v>
      </c>
      <c r="O238" s="42" t="s">
        <v>152</v>
      </c>
      <c r="P238" s="50" t="s">
        <v>153</v>
      </c>
      <c r="Q238" s="165" t="s">
        <v>21</v>
      </c>
      <c r="R238" s="72">
        <v>872.1</v>
      </c>
      <c r="S238" s="72">
        <v>906.2</v>
      </c>
      <c r="T238" s="72">
        <v>941.5</v>
      </c>
    </row>
    <row r="239" spans="1:20" s="15" customFormat="1" ht="20.25" customHeight="1" x14ac:dyDescent="0.25">
      <c r="A239" s="8"/>
      <c r="B239" s="8"/>
      <c r="C239" s="8"/>
      <c r="D239" s="8"/>
      <c r="E239" s="8"/>
      <c r="F239" s="8"/>
      <c r="G239" s="8"/>
      <c r="H239" s="31"/>
      <c r="I239" s="308" t="s">
        <v>166</v>
      </c>
      <c r="J239" s="309"/>
      <c r="K239" s="309"/>
      <c r="L239" s="309"/>
      <c r="M239" s="57"/>
      <c r="N239" s="58"/>
      <c r="O239" s="58"/>
      <c r="P239" s="158"/>
      <c r="Q239" s="157"/>
      <c r="R239" s="101">
        <f>R29+R8</f>
        <v>86771.200000000012</v>
      </c>
      <c r="S239" s="101">
        <f>S29+S8+S51</f>
        <v>84957.799999999988</v>
      </c>
      <c r="T239" s="101">
        <f>T29+T8+T51</f>
        <v>86040.2</v>
      </c>
    </row>
  </sheetData>
  <sheetProtection selectLockedCells="1" selectUnlockedCells="1"/>
  <mergeCells count="233">
    <mergeCell ref="I239:L239"/>
    <mergeCell ref="I233:M233"/>
    <mergeCell ref="I234:M234"/>
    <mergeCell ref="I235:M235"/>
    <mergeCell ref="I236:L236"/>
    <mergeCell ref="I237:M237"/>
    <mergeCell ref="I238:L238"/>
    <mergeCell ref="I227:L227"/>
    <mergeCell ref="I228:L228"/>
    <mergeCell ref="I229:M229"/>
    <mergeCell ref="I230:M230"/>
    <mergeCell ref="I231:L231"/>
    <mergeCell ref="I232:M232"/>
    <mergeCell ref="I221:M221"/>
    <mergeCell ref="I222:M222"/>
    <mergeCell ref="I223:L223"/>
    <mergeCell ref="I224:L224"/>
    <mergeCell ref="I225:M225"/>
    <mergeCell ref="I226:M226"/>
    <mergeCell ref="I215:M215"/>
    <mergeCell ref="I216:M216"/>
    <mergeCell ref="I217:L217"/>
    <mergeCell ref="I218:L218"/>
    <mergeCell ref="I219:L219"/>
    <mergeCell ref="I220:L220"/>
    <mergeCell ref="I200:L200"/>
    <mergeCell ref="I210:M210"/>
    <mergeCell ref="I211:M211"/>
    <mergeCell ref="I212:M212"/>
    <mergeCell ref="I213:M213"/>
    <mergeCell ref="I214:L214"/>
    <mergeCell ref="I194:L194"/>
    <mergeCell ref="I195:L195"/>
    <mergeCell ref="I196:L196"/>
    <mergeCell ref="I197:L197"/>
    <mergeCell ref="I198:L198"/>
    <mergeCell ref="I199:L199"/>
    <mergeCell ref="I188:M188"/>
    <mergeCell ref="I189:M189"/>
    <mergeCell ref="I190:M190"/>
    <mergeCell ref="I191:L191"/>
    <mergeCell ref="I192:M192"/>
    <mergeCell ref="I193:L193"/>
    <mergeCell ref="I182:M182"/>
    <mergeCell ref="I183:L183"/>
    <mergeCell ref="I184:L184"/>
    <mergeCell ref="I185:L185"/>
    <mergeCell ref="I186:M186"/>
    <mergeCell ref="I187:M187"/>
    <mergeCell ref="I176:L176"/>
    <mergeCell ref="I177:L177"/>
    <mergeCell ref="I178:L178"/>
    <mergeCell ref="I179:L179"/>
    <mergeCell ref="I180:L180"/>
    <mergeCell ref="I181:L181"/>
    <mergeCell ref="I170:L170"/>
    <mergeCell ref="I171:L171"/>
    <mergeCell ref="I172:L172"/>
    <mergeCell ref="I173:L173"/>
    <mergeCell ref="I174:L174"/>
    <mergeCell ref="I175:L175"/>
    <mergeCell ref="I164:M164"/>
    <mergeCell ref="I165:L165"/>
    <mergeCell ref="I166:L166"/>
    <mergeCell ref="I167:L167"/>
    <mergeCell ref="I168:L168"/>
    <mergeCell ref="I169:L169"/>
    <mergeCell ref="I158:L158"/>
    <mergeCell ref="I159:M159"/>
    <mergeCell ref="I160:L160"/>
    <mergeCell ref="I161:M161"/>
    <mergeCell ref="I162:L162"/>
    <mergeCell ref="I163:L163"/>
    <mergeCell ref="I152:L152"/>
    <mergeCell ref="I153:L153"/>
    <mergeCell ref="I154:L154"/>
    <mergeCell ref="I155:L155"/>
    <mergeCell ref="I156:L156"/>
    <mergeCell ref="I157:L157"/>
    <mergeCell ref="I146:L146"/>
    <mergeCell ref="I147:L147"/>
    <mergeCell ref="I148:L148"/>
    <mergeCell ref="I149:L149"/>
    <mergeCell ref="I150:L150"/>
    <mergeCell ref="I151:L151"/>
    <mergeCell ref="I140:L140"/>
    <mergeCell ref="I141:L141"/>
    <mergeCell ref="I142:L142"/>
    <mergeCell ref="I143:L143"/>
    <mergeCell ref="I144:L144"/>
    <mergeCell ref="I145:L145"/>
    <mergeCell ref="I134:M134"/>
    <mergeCell ref="I135:M135"/>
    <mergeCell ref="I136:L136"/>
    <mergeCell ref="I137:L137"/>
    <mergeCell ref="I138:L138"/>
    <mergeCell ref="I139:L139"/>
    <mergeCell ref="I128:L128"/>
    <mergeCell ref="I129:L129"/>
    <mergeCell ref="I130:L130"/>
    <mergeCell ref="I131:L131"/>
    <mergeCell ref="I132:L132"/>
    <mergeCell ref="I133:M133"/>
    <mergeCell ref="I122:L122"/>
    <mergeCell ref="I123:L123"/>
    <mergeCell ref="I124:M124"/>
    <mergeCell ref="I125:L125"/>
    <mergeCell ref="I126:L126"/>
    <mergeCell ref="I127:M127"/>
    <mergeCell ref="I116:L116"/>
    <mergeCell ref="I117:L117"/>
    <mergeCell ref="I118:M118"/>
    <mergeCell ref="I119:L119"/>
    <mergeCell ref="I120:M120"/>
    <mergeCell ref="I121:L121"/>
    <mergeCell ref="I110:L110"/>
    <mergeCell ref="I111:L111"/>
    <mergeCell ref="I112:L112"/>
    <mergeCell ref="I113:M113"/>
    <mergeCell ref="I114:L114"/>
    <mergeCell ref="I115:M115"/>
    <mergeCell ref="I104:M104"/>
    <mergeCell ref="I105:M105"/>
    <mergeCell ref="I106:L106"/>
    <mergeCell ref="I107:L107"/>
    <mergeCell ref="I108:L108"/>
    <mergeCell ref="I109:L109"/>
    <mergeCell ref="I98:L98"/>
    <mergeCell ref="I99:L99"/>
    <mergeCell ref="I100:L100"/>
    <mergeCell ref="I101:L101"/>
    <mergeCell ref="I102:L102"/>
    <mergeCell ref="I103:L103"/>
    <mergeCell ref="I92:L92"/>
    <mergeCell ref="I93:L93"/>
    <mergeCell ref="I94:L94"/>
    <mergeCell ref="I95:L95"/>
    <mergeCell ref="I96:L96"/>
    <mergeCell ref="I97:L97"/>
    <mergeCell ref="I86:L86"/>
    <mergeCell ref="I87:L87"/>
    <mergeCell ref="I88:L88"/>
    <mergeCell ref="I89:L89"/>
    <mergeCell ref="I90:L90"/>
    <mergeCell ref="I91:L91"/>
    <mergeCell ref="I80:L80"/>
    <mergeCell ref="I81:L81"/>
    <mergeCell ref="I82:L82"/>
    <mergeCell ref="I83:L83"/>
    <mergeCell ref="I84:L84"/>
    <mergeCell ref="I85:L85"/>
    <mergeCell ref="I74:L74"/>
    <mergeCell ref="I75:M75"/>
    <mergeCell ref="I76:L76"/>
    <mergeCell ref="I77:L77"/>
    <mergeCell ref="I78:L78"/>
    <mergeCell ref="I79:L79"/>
    <mergeCell ref="I68:L68"/>
    <mergeCell ref="I69:L69"/>
    <mergeCell ref="I70:L70"/>
    <mergeCell ref="I71:L71"/>
    <mergeCell ref="I72:M72"/>
    <mergeCell ref="I73:L73"/>
    <mergeCell ref="I62:L62"/>
    <mergeCell ref="I63:L63"/>
    <mergeCell ref="I64:L64"/>
    <mergeCell ref="I65:L65"/>
    <mergeCell ref="I66:L66"/>
    <mergeCell ref="I67:L67"/>
    <mergeCell ref="I55:L55"/>
    <mergeCell ref="I56:L56"/>
    <mergeCell ref="I58:L58"/>
    <mergeCell ref="I59:L59"/>
    <mergeCell ref="I60:L60"/>
    <mergeCell ref="I61:L61"/>
    <mergeCell ref="I49:M49"/>
    <mergeCell ref="I50:L50"/>
    <mergeCell ref="I51:L51"/>
    <mergeCell ref="I52:L52"/>
    <mergeCell ref="I53:L53"/>
    <mergeCell ref="I54:L54"/>
    <mergeCell ref="I43:L43"/>
    <mergeCell ref="I44:L44"/>
    <mergeCell ref="I45:L45"/>
    <mergeCell ref="I46:L46"/>
    <mergeCell ref="I47:M47"/>
    <mergeCell ref="I48:L48"/>
    <mergeCell ref="I37:L37"/>
    <mergeCell ref="I38:L38"/>
    <mergeCell ref="I39:L39"/>
    <mergeCell ref="I40:L40"/>
    <mergeCell ref="I41:L41"/>
    <mergeCell ref="I42:L42"/>
    <mergeCell ref="I31:L31"/>
    <mergeCell ref="I32:M32"/>
    <mergeCell ref="I33:M33"/>
    <mergeCell ref="I34:L34"/>
    <mergeCell ref="I35:L35"/>
    <mergeCell ref="I36:L36"/>
    <mergeCell ref="I25:M25"/>
    <mergeCell ref="I26:M26"/>
    <mergeCell ref="I27:M27"/>
    <mergeCell ref="I28:L28"/>
    <mergeCell ref="I29:L29"/>
    <mergeCell ref="I30:M30"/>
    <mergeCell ref="I19:L19"/>
    <mergeCell ref="I20:M20"/>
    <mergeCell ref="I21:M21"/>
    <mergeCell ref="I22:M22"/>
    <mergeCell ref="I23:M23"/>
    <mergeCell ref="I24:M24"/>
    <mergeCell ref="I13:L13"/>
    <mergeCell ref="I14:M14"/>
    <mergeCell ref="I15:L15"/>
    <mergeCell ref="I16:L16"/>
    <mergeCell ref="I17:M17"/>
    <mergeCell ref="I18:M18"/>
    <mergeCell ref="R6:T6"/>
    <mergeCell ref="I8:M8"/>
    <mergeCell ref="I9:M9"/>
    <mergeCell ref="I10:M10"/>
    <mergeCell ref="I11:M11"/>
    <mergeCell ref="I12:M12"/>
    <mergeCell ref="A1:T1"/>
    <mergeCell ref="A2:T2"/>
    <mergeCell ref="I3:T3"/>
    <mergeCell ref="I4:T4"/>
    <mergeCell ref="I5:R5"/>
    <mergeCell ref="I6:M7"/>
    <mergeCell ref="N6:N7"/>
    <mergeCell ref="O6:O7"/>
    <mergeCell ref="P6:P7"/>
    <mergeCell ref="Q6:Q7"/>
  </mergeCells>
  <pageMargins left="0" right="0" top="0.19685039370078741" bottom="0.19685039370078741" header="0.51181102362204722" footer="0.51181102362204722"/>
  <pageSetup paperSize="9" scale="90" firstPageNumber="0" orientation="portrait" r:id="rId1"/>
  <headerFooter alignWithMargins="0"/>
  <rowBreaks count="8" manualBreakCount="8">
    <brk id="25" min="8" max="19" man="1"/>
    <brk id="58" min="8" max="19" man="1"/>
    <brk id="83" max="16383" man="1"/>
    <brk id="106" max="16383" man="1"/>
    <brk id="142" min="8" max="19" man="1"/>
    <brk id="168" min="8" max="19" man="1"/>
    <brk id="185" min="8" max="19" man="1"/>
    <brk id="217" min="8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workbookViewId="0"/>
  </sheetViews>
  <sheetFormatPr defaultRowHeight="13.2" x14ac:dyDescent="0.25"/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workbookViewId="0"/>
  </sheetViews>
  <sheetFormatPr defaultRowHeight="13.2" x14ac:dyDescent="0.25"/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2025 2 чтение</vt:lpstr>
      <vt:lpstr>Лист2</vt:lpstr>
      <vt:lpstr>Лист3</vt:lpstr>
      <vt:lpstr>'2025 2 чтение'!Excel_BuiltIn_Print_Area</vt:lpstr>
      <vt:lpstr>'2025 2 чтение'!Область_печати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2024-12-23T15:18:09Z</cp:lastPrinted>
  <dcterms:created xsi:type="dcterms:W3CDTF">2024-12-24T16:09:30Z</dcterms:created>
  <dcterms:modified xsi:type="dcterms:W3CDTF">2024-12-24T16:09:30Z</dcterms:modified>
</cp:coreProperties>
</file>