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1777F76-E8B9-48D5-A388-04464FFE8618}" xr6:coauthVersionLast="45" xr6:coauthVersionMax="45" xr10:uidLastSave="{00000000-0000-0000-0000-000000000000}"/>
  <bookViews>
    <workbookView xWindow="1884" yWindow="1884" windowWidth="17244" windowHeight="8712" tabRatio="500"/>
  </bookViews>
  <sheets>
    <sheet name="2023" sheetId="5" r:id="rId1"/>
  </sheets>
  <definedNames>
    <definedName name="_Hlk117092538" localSheetId="0">'2023'!$V$80</definedName>
    <definedName name="Excel_BuiltIn_Print_Area" localSheetId="0">'2023'!$I$1:$Q$200</definedName>
    <definedName name="_xlnm.Print_Area" localSheetId="0">'2023'!$I$1:$S$202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42" i="5" l="1"/>
  <c r="R141" i="5"/>
  <c r="R148" i="5"/>
  <c r="R147" i="5"/>
  <c r="R146" i="5"/>
  <c r="S129" i="5"/>
  <c r="S128" i="5"/>
  <c r="S127" i="5"/>
  <c r="S126" i="5"/>
  <c r="R129" i="5"/>
  <c r="R128" i="5"/>
  <c r="R127" i="5"/>
  <c r="R126" i="5"/>
  <c r="R37" i="5"/>
  <c r="S37" i="5"/>
  <c r="R50" i="5"/>
  <c r="S50" i="5"/>
  <c r="S49" i="5"/>
  <c r="S48" i="5"/>
  <c r="Q50" i="5"/>
  <c r="Q49" i="5"/>
  <c r="Q48" i="5"/>
  <c r="R119" i="5"/>
  <c r="R118" i="5"/>
  <c r="S119" i="5"/>
  <c r="S118" i="5"/>
  <c r="R198" i="5"/>
  <c r="R197" i="5"/>
  <c r="R196" i="5"/>
  <c r="R195" i="5"/>
  <c r="S198" i="5"/>
  <c r="S197" i="5"/>
  <c r="S196" i="5"/>
  <c r="S195" i="5"/>
  <c r="R190" i="5"/>
  <c r="R189" i="5"/>
  <c r="R188" i="5"/>
  <c r="S190" i="5"/>
  <c r="S189" i="5"/>
  <c r="S188" i="5"/>
  <c r="R186" i="5"/>
  <c r="R185" i="5"/>
  <c r="R184" i="5"/>
  <c r="S186" i="5"/>
  <c r="S185" i="5"/>
  <c r="R182" i="5"/>
  <c r="R181" i="5"/>
  <c r="R180" i="5"/>
  <c r="S182" i="5"/>
  <c r="S181" i="5"/>
  <c r="S180" i="5"/>
  <c r="R177" i="5"/>
  <c r="R176" i="5"/>
  <c r="R175" i="5"/>
  <c r="R174" i="5"/>
  <c r="S177" i="5"/>
  <c r="S176" i="5"/>
  <c r="S175" i="5"/>
  <c r="S174" i="5"/>
  <c r="R167" i="5"/>
  <c r="R166" i="5"/>
  <c r="S167" i="5"/>
  <c r="S166" i="5"/>
  <c r="R164" i="5"/>
  <c r="R163" i="5"/>
  <c r="R162" i="5"/>
  <c r="S164" i="5"/>
  <c r="S163" i="5"/>
  <c r="S162" i="5"/>
  <c r="R160" i="5"/>
  <c r="S160" i="5"/>
  <c r="R158" i="5"/>
  <c r="S158" i="5"/>
  <c r="S155" i="5"/>
  <c r="S154" i="5"/>
  <c r="S149" i="5"/>
  <c r="R156" i="5"/>
  <c r="S156" i="5"/>
  <c r="R152" i="5"/>
  <c r="R150" i="5"/>
  <c r="S152" i="5"/>
  <c r="S150" i="5"/>
  <c r="S147" i="5"/>
  <c r="S146" i="5"/>
  <c r="R144" i="5"/>
  <c r="R143" i="5"/>
  <c r="S144" i="5"/>
  <c r="S143" i="5"/>
  <c r="R140" i="5"/>
  <c r="S141" i="5"/>
  <c r="S140" i="5"/>
  <c r="R134" i="5"/>
  <c r="R133" i="5"/>
  <c r="S134" i="5"/>
  <c r="S133" i="5"/>
  <c r="R131" i="5"/>
  <c r="R130" i="5"/>
  <c r="S131" i="5"/>
  <c r="S130" i="5"/>
  <c r="R116" i="5"/>
  <c r="R115" i="5"/>
  <c r="S116" i="5"/>
  <c r="S115" i="5"/>
  <c r="R113" i="5"/>
  <c r="R112" i="5"/>
  <c r="S113" i="5"/>
  <c r="S112" i="5"/>
  <c r="R100" i="5"/>
  <c r="R99" i="5"/>
  <c r="S100" i="5"/>
  <c r="S99" i="5"/>
  <c r="S95" i="5"/>
  <c r="R97" i="5"/>
  <c r="R96" i="5"/>
  <c r="S97" i="5"/>
  <c r="S96" i="5"/>
  <c r="R91" i="5"/>
  <c r="R90" i="5"/>
  <c r="R89" i="5"/>
  <c r="R88" i="5"/>
  <c r="S91" i="5"/>
  <c r="S90" i="5"/>
  <c r="S89" i="5"/>
  <c r="S88" i="5"/>
  <c r="R86" i="5"/>
  <c r="R85" i="5"/>
  <c r="R84" i="5"/>
  <c r="R83" i="5"/>
  <c r="S86" i="5"/>
  <c r="S85" i="5"/>
  <c r="S84" i="5"/>
  <c r="R81" i="5"/>
  <c r="R80" i="5"/>
  <c r="S81" i="5"/>
  <c r="S80" i="5"/>
  <c r="R78" i="5"/>
  <c r="R77" i="5"/>
  <c r="S78" i="5"/>
  <c r="S77" i="5"/>
  <c r="R75" i="5"/>
  <c r="R74" i="5"/>
  <c r="S75" i="5"/>
  <c r="S74" i="5"/>
  <c r="R72" i="5"/>
  <c r="R71" i="5"/>
  <c r="S72" i="5"/>
  <c r="S71" i="5"/>
  <c r="R69" i="5"/>
  <c r="R68" i="5"/>
  <c r="R64" i="5"/>
  <c r="R59" i="5"/>
  <c r="S69" i="5"/>
  <c r="S68" i="5"/>
  <c r="R66" i="5"/>
  <c r="R65" i="5"/>
  <c r="S66" i="5"/>
  <c r="S65" i="5"/>
  <c r="S64" i="5"/>
  <c r="R62" i="5"/>
  <c r="R61" i="5"/>
  <c r="S62" i="5"/>
  <c r="S61" i="5"/>
  <c r="S60" i="5"/>
  <c r="R57" i="5"/>
  <c r="R56" i="5"/>
  <c r="S57" i="5"/>
  <c r="S56" i="5"/>
  <c r="R54" i="5"/>
  <c r="R53" i="5"/>
  <c r="R52" i="5"/>
  <c r="S54" i="5"/>
  <c r="S53" i="5"/>
  <c r="S52" i="5"/>
  <c r="R49" i="5"/>
  <c r="R48" i="5"/>
  <c r="R46" i="5"/>
  <c r="S46" i="5"/>
  <c r="S43" i="5"/>
  <c r="R44" i="5"/>
  <c r="R43" i="5"/>
  <c r="S44" i="5"/>
  <c r="R41" i="5"/>
  <c r="R36" i="5"/>
  <c r="S41" i="5"/>
  <c r="R39" i="5"/>
  <c r="S39" i="5"/>
  <c r="R29" i="5"/>
  <c r="S29" i="5"/>
  <c r="S28" i="5"/>
  <c r="R31" i="5"/>
  <c r="S31" i="5"/>
  <c r="R34" i="5"/>
  <c r="R33" i="5"/>
  <c r="S34" i="5"/>
  <c r="S33" i="5"/>
  <c r="R25" i="5"/>
  <c r="R24" i="5"/>
  <c r="S25" i="5"/>
  <c r="S24" i="5"/>
  <c r="S14" i="5"/>
  <c r="R22" i="5"/>
  <c r="R21" i="5"/>
  <c r="S22" i="5"/>
  <c r="S21" i="5"/>
  <c r="R12" i="5"/>
  <c r="R11" i="5"/>
  <c r="R10" i="5"/>
  <c r="S12" i="5"/>
  <c r="S11" i="5"/>
  <c r="S10" i="5"/>
  <c r="R16" i="5"/>
  <c r="R15" i="5"/>
  <c r="R14" i="5"/>
  <c r="S16" i="5"/>
  <c r="S15" i="5"/>
  <c r="R18" i="5"/>
  <c r="S18" i="5"/>
  <c r="Q198" i="5"/>
  <c r="Q197" i="5"/>
  <c r="Q196" i="5"/>
  <c r="Q195" i="5"/>
  <c r="Q193" i="5"/>
  <c r="Q192" i="5"/>
  <c r="Q190" i="5"/>
  <c r="Q189" i="5"/>
  <c r="Q188" i="5"/>
  <c r="Q186" i="5"/>
  <c r="Q185" i="5"/>
  <c r="Q184" i="5"/>
  <c r="Q182" i="5"/>
  <c r="Q181" i="5"/>
  <c r="Q180" i="5"/>
  <c r="Q177" i="5"/>
  <c r="Q176" i="5"/>
  <c r="Q175" i="5"/>
  <c r="Q174" i="5"/>
  <c r="Q167" i="5"/>
  <c r="Q166" i="5"/>
  <c r="Q164" i="5"/>
  <c r="Q163" i="5"/>
  <c r="Q162" i="5"/>
  <c r="Q160" i="5"/>
  <c r="Q158" i="5"/>
  <c r="Q156" i="5"/>
  <c r="Q155" i="5"/>
  <c r="Q154" i="5"/>
  <c r="Q149" i="5"/>
  <c r="Q152" i="5"/>
  <c r="Q150" i="5"/>
  <c r="Q151" i="5"/>
  <c r="Q147" i="5"/>
  <c r="Q146" i="5"/>
  <c r="Q144" i="5"/>
  <c r="Q143" i="5"/>
  <c r="Q141" i="5"/>
  <c r="Q140" i="5"/>
  <c r="Q139" i="5"/>
  <c r="Q138" i="5"/>
  <c r="Q137" i="5"/>
  <c r="Q134" i="5"/>
  <c r="Q133" i="5"/>
  <c r="Q131" i="5"/>
  <c r="Q130" i="5"/>
  <c r="Q126" i="5"/>
  <c r="Q128" i="5"/>
  <c r="Q127" i="5"/>
  <c r="Q124" i="5"/>
  <c r="Q123" i="5"/>
  <c r="Q119" i="5"/>
  <c r="Q118" i="5"/>
  <c r="Q116" i="5"/>
  <c r="Q115" i="5"/>
  <c r="Q113" i="5"/>
  <c r="Q112" i="5"/>
  <c r="Q111" i="5"/>
  <c r="Q109" i="5"/>
  <c r="Q108" i="5"/>
  <c r="Q106" i="5"/>
  <c r="Q105" i="5"/>
  <c r="Q103" i="5"/>
  <c r="Q102" i="5"/>
  <c r="Q95" i="5"/>
  <c r="Q94" i="5"/>
  <c r="Q93" i="5"/>
  <c r="Q100" i="5"/>
  <c r="Q99" i="5"/>
  <c r="Q97" i="5"/>
  <c r="Q96" i="5"/>
  <c r="Q91" i="5"/>
  <c r="Q90" i="5"/>
  <c r="Q89" i="5"/>
  <c r="Q88" i="5"/>
  <c r="Q86" i="5"/>
  <c r="Q85" i="5"/>
  <c r="Q84" i="5"/>
  <c r="Q81" i="5"/>
  <c r="Q80" i="5"/>
  <c r="Q78" i="5"/>
  <c r="Q77" i="5"/>
  <c r="Q75" i="5"/>
  <c r="Q74" i="5"/>
  <c r="Q72" i="5"/>
  <c r="Q71" i="5"/>
  <c r="Q69" i="5"/>
  <c r="Q68" i="5"/>
  <c r="Q66" i="5"/>
  <c r="Q65" i="5"/>
  <c r="Q62" i="5"/>
  <c r="Q61" i="5"/>
  <c r="Q60" i="5"/>
  <c r="Q57" i="5"/>
  <c r="Q56" i="5"/>
  <c r="Q54" i="5"/>
  <c r="Q53" i="5"/>
  <c r="Q52" i="5"/>
  <c r="Q46" i="5"/>
  <c r="Q44" i="5"/>
  <c r="Q43" i="5"/>
  <c r="Q42" i="5"/>
  <c r="Q41" i="5"/>
  <c r="Q39" i="5"/>
  <c r="Q37" i="5"/>
  <c r="Q34" i="5"/>
  <c r="Q33" i="5"/>
  <c r="Q31" i="5"/>
  <c r="Q29" i="5"/>
  <c r="Q28" i="5"/>
  <c r="Q27" i="5"/>
  <c r="Q25" i="5"/>
  <c r="Q24" i="5"/>
  <c r="Q22" i="5"/>
  <c r="Q21" i="5"/>
  <c r="Q20" i="5"/>
  <c r="Q18" i="5"/>
  <c r="Q16" i="5"/>
  <c r="Q15" i="5"/>
  <c r="Q12" i="5"/>
  <c r="Q11" i="5"/>
  <c r="Q10" i="5"/>
  <c r="R28" i="5"/>
  <c r="R27" i="5"/>
  <c r="S36" i="5"/>
  <c r="S151" i="5"/>
  <c r="R111" i="5"/>
  <c r="R179" i="5"/>
  <c r="Q179" i="5"/>
  <c r="R60" i="5"/>
  <c r="R95" i="5"/>
  <c r="R94" i="5"/>
  <c r="R93" i="5"/>
  <c r="Q64" i="5"/>
  <c r="Q59" i="5"/>
  <c r="Q136" i="5"/>
  <c r="S83" i="5"/>
  <c r="Q36" i="5"/>
  <c r="R136" i="5"/>
  <c r="Q83" i="5"/>
  <c r="R149" i="5"/>
  <c r="S27" i="5"/>
  <c r="S9" i="5"/>
  <c r="S200" i="5"/>
  <c r="S202" i="5"/>
  <c r="S111" i="5"/>
  <c r="S94" i="5"/>
  <c r="S93" i="5"/>
  <c r="S179" i="5"/>
  <c r="S184" i="5"/>
  <c r="R9" i="5"/>
  <c r="R200" i="5"/>
  <c r="R202" i="5"/>
  <c r="S136" i="5"/>
  <c r="S59" i="5"/>
  <c r="Q14" i="5"/>
  <c r="Q9" i="5"/>
  <c r="R151" i="5"/>
  <c r="R155" i="5"/>
  <c r="R154" i="5"/>
  <c r="Q200" i="5"/>
  <c r="Q202" i="5"/>
  <c r="Q7" i="5"/>
</calcChain>
</file>

<file path=xl/sharedStrings.xml><?xml version="1.0" encoding="utf-8"?>
<sst xmlns="http://schemas.openxmlformats.org/spreadsheetml/2006/main" count="648" uniqueCount="196">
  <si>
    <t>Распределение бюджетных ассигнований по разделам,</t>
  </si>
  <si>
    <t xml:space="preserve">Наименование  </t>
  </si>
  <si>
    <t>Код раздела/ подраз-  дела</t>
  </si>
  <si>
    <t>Код целевой статьи</t>
  </si>
  <si>
    <t>Код вида расходов(группа)</t>
  </si>
  <si>
    <t>Сумма  (тыс. 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</si>
  <si>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</si>
  <si>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</si>
  <si>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</si>
  <si>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</si>
  <si>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</si>
  <si>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</si>
  <si>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</si>
  <si>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</si>
  <si>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Расходы на выплаты персоналу органов местного самоуправления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</si>
  <si>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</si>
  <si>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</si>
  <si>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</si>
  <si>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</si>
  <si>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</si>
  <si>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</si>
  <si>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</si>
  <si>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</si>
  <si>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</si>
  <si>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Уплата налогов, сборов и иных платежей</t>
  </si>
  <si>
    <t>0200 00021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</si>
  <si>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</si>
  <si>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</si>
  <si>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</si>
  <si>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</si>
  <si>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Иные бюджетные ассигнования</t>
  </si>
  <si>
    <t>09200 00441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</si>
  <si>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</si>
  <si>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</si>
  <si>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</si>
  <si>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Расходы на содержание главы Местной администраци </t>
  </si>
  <si>
    <t>002 05 00</t>
  </si>
  <si>
    <t>Закупка товаров,работ и услуг для государственных (муниципальных) нужд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</si>
  <si>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</si>
  <si>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</si>
  <si>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</si>
  <si>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</si>
  <si>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</si>
  <si>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</si>
  <si>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0111</t>
  </si>
  <si>
    <t>07000 00061</t>
  </si>
  <si>
    <t>870</t>
  </si>
  <si>
    <t>Другие общегосударственные вопросы</t>
  </si>
  <si>
    <t>0113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</si>
  <si>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</si>
  <si>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</si>
  <si>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</si>
  <si>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</si>
  <si>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</si>
  <si>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</si>
  <si>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</si>
  <si>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</si>
  <si>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</si>
  <si>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</si>
  <si>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</si>
  <si>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79500 00491</t>
  </si>
  <si>
    <t>79500 00511</t>
  </si>
  <si>
    <t>79500 00521</t>
  </si>
  <si>
    <t>79500 00522</t>
  </si>
  <si>
    <t>79500 00531</t>
  </si>
  <si>
    <t>79500 00551</t>
  </si>
  <si>
    <t>79500 00591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</si>
  <si>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</si>
  <si>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79500 00592</t>
  </si>
  <si>
    <t>НАЦИОНАЛЬНАЯ ЭКОНОМИКА</t>
  </si>
  <si>
    <t>0400</t>
  </si>
  <si>
    <t>Общеэкономические вопросы</t>
  </si>
  <si>
    <t>0401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</si>
  <si>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</si>
  <si>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51000 00101</t>
  </si>
  <si>
    <t>ДОРОЖНОЕ ХОЗЯЙСТВО  (ДОРОЖНЫЕ ФОНДЫ)</t>
  </si>
  <si>
    <t>0409</t>
  </si>
  <si>
    <t xml:space="preserve">Дорожное хозяйство  (дорожные фонды) 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</si>
  <si>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</si>
  <si>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</si>
  <si>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</si>
  <si>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</si>
  <si>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</si>
  <si>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</si>
  <si>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</si>
  <si>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60000 00130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</si>
  <si>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</si>
  <si>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</si>
  <si>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Санкт-Петербурга;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</si>
  <si>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</si>
  <si>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</si>
  <si>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</si>
  <si>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дворовых территорий</t>
  </si>
  <si>
    <t>60000 00134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</si>
  <si>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</si>
  <si>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</si>
  <si>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</si>
  <si>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</si>
  <si>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 xml:space="preserve"> Расходы на размещение и содержание наружной информации в части указателей, информационных щитов и стендов.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</si>
  <si>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</si>
  <si>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</si>
  <si>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</si>
  <si>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</si>
  <si>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</si>
  <si>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</si>
  <si>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</si>
  <si>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</si>
  <si>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</si>
  <si>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территориях, включающих:</t>
  </si>
  <si>
    <t>60000 00151</t>
  </si>
  <si>
    <t>Расходы по организации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</si>
  <si>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60000 00152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</si>
  <si>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</si>
  <si>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</si>
  <si>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</si>
  <si>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</si>
  <si>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создание зон отдыха, в том числе обустройство,  содержание и уборка территорий детских площадок</t>
  </si>
  <si>
    <t>60000 00161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</si>
  <si>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</si>
  <si>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</si>
  <si>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</si>
  <si>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</si>
  <si>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</si>
  <si>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</si>
  <si>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</si>
  <si>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</si>
  <si>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</si>
  <si>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4280000181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</si>
  <si>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</si>
  <si>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</si>
  <si>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</si>
  <si>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</si>
  <si>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</si>
  <si>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</si>
  <si>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</si>
  <si>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</si>
  <si>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</si>
  <si>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
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</si>
  <si>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</si>
  <si>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</si>
  <si>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</si>
  <si>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</si>
  <si>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</si>
  <si>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</si>
  <si>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</si>
  <si>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</si>
  <si>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</si>
  <si>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</si>
  <si>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</si>
  <si>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</si>
  <si>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</si>
  <si>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</si>
  <si>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</si>
  <si>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</si>
  <si>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</si>
  <si>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</si>
  <si>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</si>
  <si>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50500 00231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</si>
  <si>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</si>
  <si>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</si>
  <si>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</si>
  <si>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</si>
  <si>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Социальные обеспечение и иные выплаты гнаселению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</si>
  <si>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</si>
  <si>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</si>
  <si>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</si>
  <si>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</si>
  <si>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</si>
  <si>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</si>
  <si>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</si>
  <si>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45700 00251</t>
  </si>
  <si>
    <t>ВСЕГО РАСХОДОВ</t>
  </si>
  <si>
    <t>Приложение №5</t>
  </si>
  <si>
    <t>Резервные средства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</si>
  <si>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</si>
  <si>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</si>
  <si>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</si>
  <si>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 xml:space="preserve"> к проекту решения МС ВМО поселок Репино №      от          2022г.
</t>
  </si>
  <si>
    <t>2023</t>
  </si>
  <si>
    <t>2024</t>
  </si>
  <si>
    <t>2025</t>
  </si>
  <si>
    <t xml:space="preserve"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города федерального значенияСанкт-Петербурга поселок Репино на 2023 год и на плановый период 2024 и 2025 годов </t>
  </si>
  <si>
    <t>60000 00165</t>
  </si>
  <si>
    <t xml:space="preserve">Расходы на осуществление работ в сфере благоустройства прочей территории муниципального образования </t>
  </si>
  <si>
    <t>Расходы по 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</si>
  <si>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</si>
  <si>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 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</si>
  <si>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</si>
  <si>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</si>
  <si>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</si>
  <si>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0</t>
  </si>
  <si>
    <t>Защита населения и территории от чрезвычайных ситуаций природного и техногенного характера, пожарная бесопасность</t>
  </si>
  <si>
    <t>ИТОГО</t>
  </si>
  <si>
    <t>УСЛОВНО УТВЕРЖДЕННЫЕ РАСХОДЫ</t>
  </si>
  <si>
    <t>Резервный фонд</t>
  </si>
  <si>
    <t>Формирование резервного фонда местной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</si>
</sst>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"/>
    <numFmt numFmtId="173" formatCode="0.0"/>
    <numFmt numFmtId="174" formatCode="#,##0.0_р_."/>
    <numFmt numFmtId="175" formatCode="#,##0_р_."/>
  </numFmts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.5"/>
      <name val="Times New Roman"/>
      <family val="1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72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2" borderId="2" xfId="0" applyFont="1" applyFill="1" applyBorder="1" applyAlignment="1">
      <alignment wrapText="1"/>
    </xf>
    <xf numFmtId="0" fontId="1" fillId="0" borderId="0" xfId="0" applyFont="1" applyAlignment="1"/>
    <xf numFmtId="0" fontId="1" fillId="2" borderId="2" xfId="0" applyFont="1" applyFill="1" applyBorder="1" applyAlignment="1"/>
    <xf numFmtId="0" fontId="4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/>
    </xf>
    <xf numFmtId="4" fontId="1" fillId="0" borderId="0" xfId="0" applyNumberFormat="1" applyFont="1"/>
    <xf numFmtId="49" fontId="4" fillId="0" borderId="5" xfId="0" applyNumberFormat="1" applyFont="1" applyFill="1" applyBorder="1" applyAlignment="1">
      <alignment horizontal="center" vertical="center"/>
    </xf>
    <xf numFmtId="172" fontId="4" fillId="0" borderId="6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center" wrapText="1"/>
    </xf>
    <xf numFmtId="173" fontId="1" fillId="0" borderId="7" xfId="0" applyNumberFormat="1" applyFont="1" applyFill="1" applyBorder="1"/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172" fontId="4" fillId="2" borderId="4" xfId="0" applyNumberFormat="1" applyFont="1" applyFill="1" applyBorder="1" applyAlignment="1">
      <alignment horizontal="center" vertical="center"/>
    </xf>
    <xf numFmtId="172" fontId="1" fillId="2" borderId="4" xfId="0" applyNumberFormat="1" applyFont="1" applyFill="1" applyBorder="1" applyAlignment="1">
      <alignment horizontal="center" vertical="center"/>
    </xf>
    <xf numFmtId="173" fontId="1" fillId="0" borderId="5" xfId="0" applyNumberFormat="1" applyFont="1" applyFill="1" applyBorder="1" applyAlignment="1">
      <alignment horizontal="center" vertical="center"/>
    </xf>
    <xf numFmtId="172" fontId="1" fillId="3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172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72" fontId="4" fillId="3" borderId="4" xfId="0" applyNumberFormat="1" applyFont="1" applyFill="1" applyBorder="1" applyAlignment="1">
      <alignment horizontal="center" vertical="center"/>
    </xf>
    <xf numFmtId="172" fontId="1" fillId="2" borderId="9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4" fontId="1" fillId="0" borderId="5" xfId="0" applyNumberFormat="1" applyFont="1" applyFill="1" applyBorder="1" applyAlignment="1">
      <alignment horizontal="center" vertical="center"/>
    </xf>
    <xf numFmtId="175" fontId="1" fillId="0" borderId="5" xfId="0" applyNumberFormat="1" applyFont="1" applyFill="1" applyBorder="1" applyAlignment="1">
      <alignment horizontal="center" vertical="center"/>
    </xf>
    <xf numFmtId="175" fontId="1" fillId="0" borderId="5" xfId="0" applyNumberFormat="1" applyFont="1" applyBorder="1" applyAlignment="1">
      <alignment horizontal="center" vertical="center"/>
    </xf>
    <xf numFmtId="173" fontId="1" fillId="0" borderId="5" xfId="0" applyNumberFormat="1" applyFont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 vertical="center"/>
    </xf>
    <xf numFmtId="172" fontId="4" fillId="2" borderId="9" xfId="0" applyNumberFormat="1" applyFont="1" applyFill="1" applyBorder="1" applyAlignment="1">
      <alignment horizontal="center" vertical="center"/>
    </xf>
    <xf numFmtId="173" fontId="4" fillId="0" borderId="5" xfId="0" applyNumberFormat="1" applyFont="1" applyFill="1" applyBorder="1" applyAlignment="1">
      <alignment horizontal="center" vertical="center"/>
    </xf>
    <xf numFmtId="0" fontId="1" fillId="0" borderId="7" xfId="0" applyFont="1" applyBorder="1"/>
    <xf numFmtId="49" fontId="4" fillId="0" borderId="5" xfId="0" applyNumberFormat="1" applyFont="1" applyBorder="1" applyAlignment="1">
      <alignment horizontal="center" vertical="center"/>
    </xf>
    <xf numFmtId="172" fontId="4" fillId="2" borderId="10" xfId="0" applyNumberFormat="1" applyFont="1" applyFill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2" fontId="1" fillId="0" borderId="5" xfId="0" applyNumberFormat="1" applyFont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 wrapText="1"/>
    </xf>
    <xf numFmtId="172" fontId="4" fillId="3" borderId="10" xfId="0" applyNumberFormat="1" applyFont="1" applyFill="1" applyBorder="1" applyAlignment="1">
      <alignment horizontal="center" vertical="center"/>
    </xf>
    <xf numFmtId="172" fontId="1" fillId="3" borderId="10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4" fontId="4" fillId="2" borderId="10" xfId="0" applyNumberFormat="1" applyFont="1" applyFill="1" applyBorder="1" applyAlignment="1">
      <alignment horizontal="center" vertical="center"/>
    </xf>
    <xf numFmtId="173" fontId="4" fillId="0" borderId="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72" fontId="1" fillId="4" borderId="4" xfId="0" applyNumberFormat="1" applyFont="1" applyFill="1" applyBorder="1" applyAlignment="1">
      <alignment horizontal="center" vertical="center"/>
    </xf>
    <xf numFmtId="172" fontId="1" fillId="4" borderId="10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72" fontId="4" fillId="6" borderId="4" xfId="0" applyNumberFormat="1" applyFont="1" applyFill="1" applyBorder="1" applyAlignment="1">
      <alignment horizontal="center" vertical="center"/>
    </xf>
    <xf numFmtId="172" fontId="4" fillId="6" borderId="10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72" fontId="5" fillId="2" borderId="13" xfId="0" applyNumberFormat="1" applyFont="1" applyFill="1" applyBorder="1" applyAlignment="1">
      <alignment horizontal="center" vertical="center"/>
    </xf>
    <xf numFmtId="172" fontId="5" fillId="2" borderId="14" xfId="0" applyNumberFormat="1" applyFont="1" applyFill="1" applyBorder="1" applyAlignment="1">
      <alignment horizontal="center" vertical="center"/>
    </xf>
    <xf numFmtId="0" fontId="1" fillId="0" borderId="5" xfId="0" applyFont="1" applyBorder="1"/>
    <xf numFmtId="172" fontId="1" fillId="0" borderId="5" xfId="0" applyNumberFormat="1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" fillId="0" borderId="18" xfId="0" applyFont="1" applyBorder="1" applyAlignment="1"/>
    <xf numFmtId="0" fontId="1" fillId="0" borderId="19" xfId="0" applyFont="1" applyBorder="1" applyAlignment="1"/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2" fontId="5" fillId="0" borderId="5" xfId="0" applyNumberFormat="1" applyFont="1" applyBorder="1" applyAlignment="1">
      <alignment horizontal="center" vertical="center" wrapText="1"/>
    </xf>
    <xf numFmtId="0" fontId="1" fillId="5" borderId="18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tabSelected="1" view="pageBreakPreview" topLeftCell="I39" zoomScaleSheetLayoutView="100" workbookViewId="0">
      <selection activeCell="I48" sqref="I48:M48"/>
    </sheetView>
  </sheetViews>
  <sheetFormatPr defaultColWidth="9.109375" defaultRowHeight="13.8" x14ac:dyDescent="0.25"/>
  <cols>
    <col min="1" max="8" width="9.109375" style="1" hidden="1" customWidth="1"/>
    <col min="9" max="11" width="9.109375" style="2"/>
    <col min="12" max="12" width="20.6640625" style="2" customWidth="1"/>
    <col min="13" max="13" width="7.44140625" style="1" customWidth="1"/>
    <col min="14" max="14" width="4.5546875" style="1" customWidth="1"/>
    <col min="15" max="15" width="11.5546875" style="1" customWidth="1"/>
    <col min="16" max="16" width="4.44140625" style="1" customWidth="1"/>
    <col min="17" max="17" width="10.109375" style="3" customWidth="1"/>
    <col min="18" max="18" width="11" style="4" customWidth="1"/>
    <col min="19" max="19" width="10.6640625" style="1" customWidth="1"/>
    <col min="20" max="20" width="16.6640625" style="1" customWidth="1"/>
    <col min="21" max="16384" width="9.109375" style="1"/>
  </cols>
  <sheetData>
    <row r="1" spans="1:19" ht="16.5" customHeight="1" x14ac:dyDescent="0.3">
      <c r="A1" s="181" t="s">
        <v>172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ht="23.25" customHeight="1" x14ac:dyDescent="0.25">
      <c r="A2" s="182" t="s">
        <v>177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12.75" customHeight="1" x14ac:dyDescent="0.25">
      <c r="A3" s="5"/>
      <c r="B3" s="5"/>
      <c r="C3" s="5"/>
      <c r="D3" s="5"/>
      <c r="E3" s="5"/>
      <c r="F3" s="5"/>
      <c r="G3" s="5"/>
      <c r="H3" s="5"/>
      <c r="I3" s="163" t="s">
        <v>0</v>
      </c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19" ht="42" customHeight="1" x14ac:dyDescent="0.25">
      <c r="A4" s="5"/>
      <c r="B4" s="5"/>
      <c r="C4" s="5"/>
      <c r="D4" s="5"/>
      <c r="E4" s="5"/>
      <c r="F4" s="5"/>
      <c r="G4" s="5"/>
      <c r="H4" s="5"/>
      <c r="I4" s="163" t="s">
        <v>181</v>
      </c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ht="6" customHeight="1" x14ac:dyDescent="0.25">
      <c r="A5" s="5"/>
      <c r="B5" s="5"/>
      <c r="C5" s="5"/>
      <c r="D5" s="5"/>
      <c r="E5" s="5"/>
      <c r="F5" s="5"/>
      <c r="G5" s="5"/>
      <c r="H5" s="5"/>
      <c r="I5" s="185"/>
      <c r="J5" s="185"/>
      <c r="K5" s="185"/>
      <c r="L5" s="185"/>
      <c r="M5" s="185"/>
      <c r="N5" s="185"/>
      <c r="O5" s="185"/>
      <c r="P5" s="185"/>
      <c r="Q5" s="185"/>
    </row>
    <row r="6" spans="1:19" s="2" customFormat="1" ht="58.5" customHeight="1" x14ac:dyDescent="0.25">
      <c r="I6" s="172" t="s">
        <v>1</v>
      </c>
      <c r="J6" s="173"/>
      <c r="K6" s="173"/>
      <c r="L6" s="173"/>
      <c r="M6" s="174"/>
      <c r="N6" s="183" t="s">
        <v>2</v>
      </c>
      <c r="O6" s="183" t="s">
        <v>3</v>
      </c>
      <c r="P6" s="167" t="s">
        <v>4</v>
      </c>
      <c r="Q6" s="164" t="s">
        <v>5</v>
      </c>
      <c r="R6" s="164"/>
      <c r="S6" s="164"/>
    </row>
    <row r="7" spans="1:19" ht="48.75" hidden="1" customHeight="1" x14ac:dyDescent="0.25">
      <c r="I7" s="175"/>
      <c r="J7" s="176"/>
      <c r="K7" s="176"/>
      <c r="L7" s="176"/>
      <c r="M7" s="177"/>
      <c r="N7" s="168"/>
      <c r="O7" s="168"/>
      <c r="P7" s="168"/>
      <c r="Q7" s="24">
        <f>Q9</f>
        <v>17190.900000000001</v>
      </c>
      <c r="R7" s="26"/>
      <c r="S7" s="53"/>
    </row>
    <row r="8" spans="1:19" ht="48.75" customHeight="1" x14ac:dyDescent="0.25">
      <c r="I8" s="178"/>
      <c r="J8" s="179"/>
      <c r="K8" s="179"/>
      <c r="L8" s="179"/>
      <c r="M8" s="180"/>
      <c r="N8" s="184"/>
      <c r="O8" s="184"/>
      <c r="P8" s="169"/>
      <c r="Q8" s="25" t="s">
        <v>178</v>
      </c>
      <c r="R8" s="23" t="s">
        <v>179</v>
      </c>
      <c r="S8" s="54" t="s">
        <v>180</v>
      </c>
    </row>
    <row r="9" spans="1:19" ht="21.75" customHeight="1" x14ac:dyDescent="0.25">
      <c r="I9" s="109" t="s">
        <v>6</v>
      </c>
      <c r="J9" s="110"/>
      <c r="K9" s="110"/>
      <c r="L9" s="110"/>
      <c r="M9" s="110"/>
      <c r="N9" s="27" t="s">
        <v>7</v>
      </c>
      <c r="O9" s="28"/>
      <c r="P9" s="27"/>
      <c r="Q9" s="51">
        <f>Q10+Q14+Q27+Q48+Q52</f>
        <v>17190.900000000001</v>
      </c>
      <c r="R9" s="51">
        <f>R10+R14+R27+R48+R52</f>
        <v>18023.899999999998</v>
      </c>
      <c r="S9" s="51">
        <f>S10+S14+S27+S48+S52</f>
        <v>18845.900000000001</v>
      </c>
    </row>
    <row r="10" spans="1:19" ht="29.25" customHeight="1" x14ac:dyDescent="0.25">
      <c r="I10" s="109" t="s">
        <v>8</v>
      </c>
      <c r="J10" s="110"/>
      <c r="K10" s="110"/>
      <c r="L10" s="110"/>
      <c r="M10" s="110"/>
      <c r="N10" s="28" t="s">
        <v>9</v>
      </c>
      <c r="O10" s="28"/>
      <c r="P10" s="27"/>
      <c r="Q10" s="36">
        <f t="shared" ref="Q10:S12" si="0">Q11</f>
        <v>1701.5</v>
      </c>
      <c r="R10" s="36">
        <f t="shared" si="0"/>
        <v>1784</v>
      </c>
      <c r="S10" s="55">
        <f t="shared" si="0"/>
        <v>1865.4</v>
      </c>
    </row>
    <row r="11" spans="1:19" ht="83.25" customHeight="1" x14ac:dyDescent="0.25">
      <c r="I11" s="147" t="s">
        <v>10</v>
      </c>
      <c r="J11" s="148"/>
      <c r="K11" s="148"/>
      <c r="L11" s="148"/>
      <c r="M11" s="148"/>
      <c r="N11" s="28" t="s">
        <v>9</v>
      </c>
      <c r="O11" s="28" t="s">
        <v>11</v>
      </c>
      <c r="P11" s="28"/>
      <c r="Q11" s="36">
        <f t="shared" si="0"/>
        <v>1701.5</v>
      </c>
      <c r="R11" s="36">
        <f t="shared" si="0"/>
        <v>1784</v>
      </c>
      <c r="S11" s="55">
        <f t="shared" si="0"/>
        <v>1865.4</v>
      </c>
    </row>
    <row r="12" spans="1:19" ht="56.25" customHeight="1" x14ac:dyDescent="0.25">
      <c r="I12" s="97" t="s">
        <v>12</v>
      </c>
      <c r="J12" s="98"/>
      <c r="K12" s="98"/>
      <c r="L12" s="98"/>
      <c r="M12" s="98"/>
      <c r="N12" s="29" t="s">
        <v>9</v>
      </c>
      <c r="O12" s="29" t="s">
        <v>11</v>
      </c>
      <c r="P12" s="29" t="s">
        <v>13</v>
      </c>
      <c r="Q12" s="37">
        <f t="shared" si="0"/>
        <v>1701.5</v>
      </c>
      <c r="R12" s="37">
        <f t="shared" si="0"/>
        <v>1784</v>
      </c>
      <c r="S12" s="56">
        <f t="shared" si="0"/>
        <v>1865.4</v>
      </c>
    </row>
    <row r="13" spans="1:19" x14ac:dyDescent="0.25">
      <c r="I13" s="170" t="s">
        <v>174</v>
      </c>
      <c r="J13" s="171"/>
      <c r="K13" s="171"/>
      <c r="L13" s="171"/>
      <c r="M13" s="7"/>
      <c r="N13" s="29" t="s">
        <v>9</v>
      </c>
      <c r="O13" s="29" t="s">
        <v>11</v>
      </c>
      <c r="P13" s="29" t="s">
        <v>15</v>
      </c>
      <c r="Q13" s="37">
        <v>1701.5</v>
      </c>
      <c r="R13" s="38">
        <v>1784</v>
      </c>
      <c r="S13" s="57">
        <v>1865.4</v>
      </c>
    </row>
    <row r="14" spans="1:19" ht="40.5" customHeight="1" x14ac:dyDescent="0.25">
      <c r="I14" s="138" t="s">
        <v>20</v>
      </c>
      <c r="J14" s="139"/>
      <c r="K14" s="139"/>
      <c r="L14" s="139"/>
      <c r="M14" s="140"/>
      <c r="N14" s="28" t="s">
        <v>21</v>
      </c>
      <c r="O14" s="28"/>
      <c r="P14" s="27"/>
      <c r="Q14" s="36">
        <f>Q15+Q21+Q24</f>
        <v>2679.6</v>
      </c>
      <c r="R14" s="36">
        <f>R15+R21+R24</f>
        <v>2809.7999999999997</v>
      </c>
      <c r="S14" s="55">
        <f>S15+S21+S24</f>
        <v>2938.3</v>
      </c>
    </row>
    <row r="15" spans="1:19" ht="28.5" customHeight="1" x14ac:dyDescent="0.25">
      <c r="I15" s="101" t="s">
        <v>22</v>
      </c>
      <c r="J15" s="102"/>
      <c r="K15" s="102"/>
      <c r="L15" s="102"/>
      <c r="M15" s="102"/>
      <c r="N15" s="28" t="s">
        <v>21</v>
      </c>
      <c r="O15" s="28" t="s">
        <v>23</v>
      </c>
      <c r="P15" s="28"/>
      <c r="Q15" s="36">
        <f>Q19+Q16+Q20</f>
        <v>2405.4</v>
      </c>
      <c r="R15" s="36">
        <f>R19+R16+R20</f>
        <v>2522.2999999999997</v>
      </c>
      <c r="S15" s="55">
        <f>S19+S16+S20</f>
        <v>2637.6</v>
      </c>
    </row>
    <row r="16" spans="1:19" ht="57.75" customHeight="1" x14ac:dyDescent="0.25">
      <c r="I16" s="144" t="s">
        <v>12</v>
      </c>
      <c r="J16" s="145"/>
      <c r="K16" s="145"/>
      <c r="L16" s="145"/>
      <c r="M16" s="146"/>
      <c r="N16" s="29" t="s">
        <v>21</v>
      </c>
      <c r="O16" s="29" t="s">
        <v>23</v>
      </c>
      <c r="P16" s="29" t="s">
        <v>13</v>
      </c>
      <c r="Q16" s="37">
        <f>Q17</f>
        <v>1134.3</v>
      </c>
      <c r="R16" s="37">
        <f>R17</f>
        <v>1189.3</v>
      </c>
      <c r="S16" s="56">
        <f>S17</f>
        <v>1243.5999999999999</v>
      </c>
    </row>
    <row r="17" spans="9:19" ht="25.5" customHeight="1" x14ac:dyDescent="0.25">
      <c r="I17" s="170" t="s">
        <v>174</v>
      </c>
      <c r="J17" s="171"/>
      <c r="K17" s="171"/>
      <c r="L17" s="171"/>
      <c r="M17" s="8"/>
      <c r="N17" s="29" t="s">
        <v>21</v>
      </c>
      <c r="O17" s="29" t="s">
        <v>23</v>
      </c>
      <c r="P17" s="29" t="s">
        <v>15</v>
      </c>
      <c r="Q17" s="37">
        <v>1134.3</v>
      </c>
      <c r="R17" s="50">
        <v>1189.3</v>
      </c>
      <c r="S17" s="58">
        <v>1243.5999999999999</v>
      </c>
    </row>
    <row r="18" spans="9:19" ht="27.75" customHeight="1" x14ac:dyDescent="0.25">
      <c r="I18" s="97" t="s">
        <v>16</v>
      </c>
      <c r="J18" s="98"/>
      <c r="K18" s="98"/>
      <c r="L18" s="98"/>
      <c r="M18" s="98"/>
      <c r="N18" s="29" t="s">
        <v>21</v>
      </c>
      <c r="O18" s="29" t="s">
        <v>23</v>
      </c>
      <c r="P18" s="29" t="s">
        <v>17</v>
      </c>
      <c r="Q18" s="37">
        <f>Q19</f>
        <v>1271</v>
      </c>
      <c r="R18" s="37">
        <f>R19</f>
        <v>1332.9</v>
      </c>
      <c r="S18" s="56">
        <f>S19</f>
        <v>1393.9</v>
      </c>
    </row>
    <row r="19" spans="9:19" ht="26.25" customHeight="1" x14ac:dyDescent="0.25">
      <c r="I19" s="97" t="s">
        <v>18</v>
      </c>
      <c r="J19" s="98"/>
      <c r="K19" s="98"/>
      <c r="L19" s="98"/>
      <c r="M19" s="98"/>
      <c r="N19" s="29" t="s">
        <v>21</v>
      </c>
      <c r="O19" s="29" t="s">
        <v>23</v>
      </c>
      <c r="P19" s="29" t="s">
        <v>19</v>
      </c>
      <c r="Q19" s="37">
        <v>1271</v>
      </c>
      <c r="R19" s="50">
        <v>1332.9</v>
      </c>
      <c r="S19" s="58">
        <v>1393.9</v>
      </c>
    </row>
    <row r="20" spans="9:19" ht="18.75" customHeight="1" x14ac:dyDescent="0.25">
      <c r="I20" s="144" t="s">
        <v>24</v>
      </c>
      <c r="J20" s="145"/>
      <c r="K20" s="145"/>
      <c r="L20" s="145"/>
      <c r="M20" s="146"/>
      <c r="N20" s="29" t="s">
        <v>21</v>
      </c>
      <c r="O20" s="29" t="s">
        <v>25</v>
      </c>
      <c r="P20" s="29" t="s">
        <v>26</v>
      </c>
      <c r="Q20" s="37">
        <f>0.6-0.5</f>
        <v>9.9999999999999978E-2</v>
      </c>
      <c r="R20" s="50">
        <v>0.1</v>
      </c>
      <c r="S20" s="58">
        <v>0.1</v>
      </c>
    </row>
    <row r="21" spans="9:19" ht="78.75" customHeight="1" x14ac:dyDescent="0.25">
      <c r="I21" s="147" t="s">
        <v>27</v>
      </c>
      <c r="J21" s="148"/>
      <c r="K21" s="148"/>
      <c r="L21" s="148"/>
      <c r="M21" s="148"/>
      <c r="N21" s="28" t="s">
        <v>21</v>
      </c>
      <c r="O21" s="28" t="s">
        <v>28</v>
      </c>
      <c r="P21" s="28"/>
      <c r="Q21" s="36">
        <f t="shared" ref="Q21:S22" si="1">Q22</f>
        <v>178.2</v>
      </c>
      <c r="R21" s="36">
        <f t="shared" si="1"/>
        <v>186.9</v>
      </c>
      <c r="S21" s="55">
        <f t="shared" si="1"/>
        <v>195.4</v>
      </c>
    </row>
    <row r="22" spans="9:19" ht="57" customHeight="1" x14ac:dyDescent="0.25">
      <c r="I22" s="165" t="s">
        <v>12</v>
      </c>
      <c r="J22" s="166"/>
      <c r="K22" s="166"/>
      <c r="L22" s="166"/>
      <c r="M22" s="166"/>
      <c r="N22" s="29" t="s">
        <v>21</v>
      </c>
      <c r="O22" s="29" t="s">
        <v>28</v>
      </c>
      <c r="P22" s="29" t="s">
        <v>13</v>
      </c>
      <c r="Q22" s="37">
        <f t="shared" si="1"/>
        <v>178.2</v>
      </c>
      <c r="R22" s="37">
        <f t="shared" si="1"/>
        <v>186.9</v>
      </c>
      <c r="S22" s="56">
        <f t="shared" si="1"/>
        <v>195.4</v>
      </c>
    </row>
    <row r="23" spans="9:19" ht="26.25" customHeight="1" x14ac:dyDescent="0.25">
      <c r="I23" s="165" t="s">
        <v>174</v>
      </c>
      <c r="J23" s="166"/>
      <c r="K23" s="166"/>
      <c r="L23" s="166"/>
      <c r="M23" s="166"/>
      <c r="N23" s="29" t="s">
        <v>21</v>
      </c>
      <c r="O23" s="29" t="s">
        <v>28</v>
      </c>
      <c r="P23" s="29" t="s">
        <v>15</v>
      </c>
      <c r="Q23" s="37">
        <v>178.2</v>
      </c>
      <c r="R23" s="50">
        <v>186.9</v>
      </c>
      <c r="S23" s="58">
        <v>195.4</v>
      </c>
    </row>
    <row r="24" spans="9:19" ht="42" customHeight="1" x14ac:dyDescent="0.25">
      <c r="I24" s="147" t="s">
        <v>29</v>
      </c>
      <c r="J24" s="148"/>
      <c r="K24" s="148"/>
      <c r="L24" s="148"/>
      <c r="M24" s="148"/>
      <c r="N24" s="28" t="s">
        <v>21</v>
      </c>
      <c r="O24" s="30"/>
      <c r="P24" s="29"/>
      <c r="Q24" s="36">
        <f t="shared" ref="Q24:S25" si="2">Q25</f>
        <v>96</v>
      </c>
      <c r="R24" s="36">
        <f t="shared" si="2"/>
        <v>100.6</v>
      </c>
      <c r="S24" s="55">
        <f t="shared" si="2"/>
        <v>105.3</v>
      </c>
    </row>
    <row r="25" spans="9:19" ht="20.25" customHeight="1" x14ac:dyDescent="0.25">
      <c r="I25" s="89" t="s">
        <v>30</v>
      </c>
      <c r="J25" s="90"/>
      <c r="K25" s="90"/>
      <c r="L25" s="90"/>
      <c r="M25" s="90"/>
      <c r="N25" s="29" t="s">
        <v>21</v>
      </c>
      <c r="O25" s="31" t="s">
        <v>31</v>
      </c>
      <c r="P25" s="31" t="s">
        <v>32</v>
      </c>
      <c r="Q25" s="41">
        <f t="shared" si="2"/>
        <v>96</v>
      </c>
      <c r="R25" s="41">
        <f t="shared" si="2"/>
        <v>100.6</v>
      </c>
      <c r="S25" s="59">
        <f t="shared" si="2"/>
        <v>105.3</v>
      </c>
    </row>
    <row r="26" spans="9:19" ht="20.25" customHeight="1" x14ac:dyDescent="0.25">
      <c r="I26" s="94" t="s">
        <v>24</v>
      </c>
      <c r="J26" s="95"/>
      <c r="K26" s="95"/>
      <c r="L26" s="95"/>
      <c r="M26" s="96"/>
      <c r="N26" s="29" t="s">
        <v>21</v>
      </c>
      <c r="O26" s="31" t="s">
        <v>31</v>
      </c>
      <c r="P26" s="31" t="s">
        <v>26</v>
      </c>
      <c r="Q26" s="41">
        <v>96</v>
      </c>
      <c r="R26" s="50">
        <v>100.6</v>
      </c>
      <c r="S26" s="58">
        <v>105.3</v>
      </c>
    </row>
    <row r="27" spans="9:19" s="9" customFormat="1" ht="67.5" customHeight="1" x14ac:dyDescent="0.25">
      <c r="I27" s="106" t="s">
        <v>33</v>
      </c>
      <c r="J27" s="107"/>
      <c r="K27" s="107"/>
      <c r="L27" s="107"/>
      <c r="M27" s="108"/>
      <c r="N27" s="28" t="s">
        <v>34</v>
      </c>
      <c r="O27" s="28"/>
      <c r="P27" s="28"/>
      <c r="Q27" s="36">
        <f>Q28+Q36+Q43+Q33</f>
        <v>12677.1</v>
      </c>
      <c r="R27" s="36">
        <f>R28+R36+R43+R33</f>
        <v>13292</v>
      </c>
      <c r="S27" s="55">
        <f>S28+S36+S43+S33</f>
        <v>13898.800000000001</v>
      </c>
    </row>
    <row r="28" spans="9:19" s="9" customFormat="1" hidden="1" x14ac:dyDescent="0.25">
      <c r="I28" s="109" t="s">
        <v>35</v>
      </c>
      <c r="J28" s="110"/>
      <c r="K28" s="110"/>
      <c r="L28" s="110"/>
      <c r="M28" s="110"/>
      <c r="N28" s="28" t="s">
        <v>34</v>
      </c>
      <c r="O28" s="28" t="s">
        <v>36</v>
      </c>
      <c r="P28" s="28"/>
      <c r="Q28" s="43">
        <f>Q29+Q31</f>
        <v>0</v>
      </c>
      <c r="R28" s="43">
        <f>R29+R31</f>
        <v>0</v>
      </c>
      <c r="S28" s="60">
        <f>S29+S31</f>
        <v>0</v>
      </c>
    </row>
    <row r="29" spans="9:19" s="9" customFormat="1" hidden="1" x14ac:dyDescent="0.25">
      <c r="I29" s="155" t="s">
        <v>12</v>
      </c>
      <c r="J29" s="156"/>
      <c r="K29" s="156"/>
      <c r="L29" s="156"/>
      <c r="M29" s="156"/>
      <c r="N29" s="29" t="s">
        <v>34</v>
      </c>
      <c r="O29" s="29" t="s">
        <v>36</v>
      </c>
      <c r="P29" s="29" t="s">
        <v>13</v>
      </c>
      <c r="Q29" s="39">
        <f>Q30</f>
        <v>0</v>
      </c>
      <c r="R29" s="39">
        <f>R30</f>
        <v>0</v>
      </c>
      <c r="S29" s="61">
        <f>S30</f>
        <v>0</v>
      </c>
    </row>
    <row r="30" spans="9:19" s="9" customFormat="1" hidden="1" x14ac:dyDescent="0.25">
      <c r="I30" s="144" t="s">
        <v>14</v>
      </c>
      <c r="J30" s="188"/>
      <c r="K30" s="188"/>
      <c r="L30" s="188"/>
      <c r="M30" s="11"/>
      <c r="N30" s="29" t="s">
        <v>34</v>
      </c>
      <c r="O30" s="29" t="s">
        <v>36</v>
      </c>
      <c r="P30" s="29" t="s">
        <v>15</v>
      </c>
      <c r="Q30" s="39"/>
      <c r="R30" s="39"/>
      <c r="S30" s="61"/>
    </row>
    <row r="31" spans="9:19" s="9" customFormat="1" hidden="1" x14ac:dyDescent="0.25">
      <c r="I31" s="144" t="s">
        <v>37</v>
      </c>
      <c r="J31" s="188"/>
      <c r="K31" s="188"/>
      <c r="L31" s="188"/>
      <c r="M31" s="10"/>
      <c r="N31" s="29" t="s">
        <v>34</v>
      </c>
      <c r="O31" s="29" t="s">
        <v>36</v>
      </c>
      <c r="P31" s="29" t="s">
        <v>17</v>
      </c>
      <c r="Q31" s="39">
        <f>Q32</f>
        <v>0</v>
      </c>
      <c r="R31" s="39">
        <f>R32</f>
        <v>0</v>
      </c>
      <c r="S31" s="61">
        <f>S32</f>
        <v>0</v>
      </c>
    </row>
    <row r="32" spans="9:19" s="9" customFormat="1" hidden="1" x14ac:dyDescent="0.25">
      <c r="I32" s="144" t="s">
        <v>18</v>
      </c>
      <c r="J32" s="188"/>
      <c r="K32" s="188"/>
      <c r="L32" s="188"/>
      <c r="M32" s="10"/>
      <c r="N32" s="29" t="s">
        <v>34</v>
      </c>
      <c r="O32" s="29" t="s">
        <v>36</v>
      </c>
      <c r="P32" s="29" t="s">
        <v>19</v>
      </c>
      <c r="Q32" s="39"/>
      <c r="R32" s="39"/>
      <c r="S32" s="61"/>
    </row>
    <row r="33" spans="9:19" hidden="1" x14ac:dyDescent="0.25">
      <c r="I33" s="101" t="s">
        <v>38</v>
      </c>
      <c r="J33" s="102"/>
      <c r="K33" s="102"/>
      <c r="L33" s="102"/>
      <c r="M33" s="12"/>
      <c r="N33" s="28" t="s">
        <v>34</v>
      </c>
      <c r="O33" s="28" t="s">
        <v>39</v>
      </c>
      <c r="P33" s="28"/>
      <c r="Q33" s="43">
        <f t="shared" ref="Q33:S34" si="3">Q34</f>
        <v>0</v>
      </c>
      <c r="R33" s="43">
        <f t="shared" si="3"/>
        <v>0</v>
      </c>
      <c r="S33" s="60">
        <f t="shared" si="3"/>
        <v>0</v>
      </c>
    </row>
    <row r="34" spans="9:19" hidden="1" x14ac:dyDescent="0.25">
      <c r="I34" s="186" t="s">
        <v>12</v>
      </c>
      <c r="J34" s="187"/>
      <c r="K34" s="187"/>
      <c r="L34" s="187"/>
      <c r="M34" s="13"/>
      <c r="N34" s="29" t="s">
        <v>34</v>
      </c>
      <c r="O34" s="29" t="s">
        <v>39</v>
      </c>
      <c r="P34" s="29" t="s">
        <v>13</v>
      </c>
      <c r="Q34" s="39">
        <f t="shared" si="3"/>
        <v>0</v>
      </c>
      <c r="R34" s="39">
        <f t="shared" si="3"/>
        <v>0</v>
      </c>
      <c r="S34" s="61">
        <f t="shared" si="3"/>
        <v>0</v>
      </c>
    </row>
    <row r="35" spans="9:19" hidden="1" x14ac:dyDescent="0.25">
      <c r="I35" s="94" t="s">
        <v>14</v>
      </c>
      <c r="J35" s="137"/>
      <c r="K35" s="137"/>
      <c r="L35" s="137"/>
      <c r="M35" s="13"/>
      <c r="N35" s="29" t="s">
        <v>34</v>
      </c>
      <c r="O35" s="29" t="s">
        <v>39</v>
      </c>
      <c r="P35" s="29" t="s">
        <v>15</v>
      </c>
      <c r="Q35" s="39"/>
      <c r="R35" s="39"/>
      <c r="S35" s="61"/>
    </row>
    <row r="36" spans="9:19" ht="46.5" customHeight="1" x14ac:dyDescent="0.25">
      <c r="I36" s="138" t="s">
        <v>40</v>
      </c>
      <c r="J36" s="139"/>
      <c r="K36" s="139"/>
      <c r="L36" s="139"/>
      <c r="M36" s="140"/>
      <c r="N36" s="28" t="s">
        <v>34</v>
      </c>
      <c r="O36" s="28" t="s">
        <v>41</v>
      </c>
      <c r="P36" s="28"/>
      <c r="Q36" s="36">
        <f>Q37+Q39+Q41</f>
        <v>11534.2</v>
      </c>
      <c r="R36" s="36">
        <f>R37+R39+R41</f>
        <v>12093.6</v>
      </c>
      <c r="S36" s="55">
        <f>S37+S39+S41</f>
        <v>12645.7</v>
      </c>
    </row>
    <row r="37" spans="9:19" ht="52.5" customHeight="1" x14ac:dyDescent="0.25">
      <c r="I37" s="157" t="s">
        <v>12</v>
      </c>
      <c r="J37" s="158"/>
      <c r="K37" s="158"/>
      <c r="L37" s="158"/>
      <c r="M37" s="159"/>
      <c r="N37" s="29" t="s">
        <v>34</v>
      </c>
      <c r="O37" s="29" t="s">
        <v>41</v>
      </c>
      <c r="P37" s="29" t="s">
        <v>13</v>
      </c>
      <c r="Q37" s="37">
        <f>Q38</f>
        <v>9641.6</v>
      </c>
      <c r="R37" s="37">
        <f>R38</f>
        <v>10109.1</v>
      </c>
      <c r="S37" s="56">
        <f>S38</f>
        <v>10570.7</v>
      </c>
    </row>
    <row r="38" spans="9:19" ht="27.75" customHeight="1" x14ac:dyDescent="0.25">
      <c r="I38" s="160" t="s">
        <v>174</v>
      </c>
      <c r="J38" s="161"/>
      <c r="K38" s="161"/>
      <c r="L38" s="161"/>
      <c r="M38" s="162"/>
      <c r="N38" s="29" t="s">
        <v>34</v>
      </c>
      <c r="O38" s="29" t="s">
        <v>41</v>
      </c>
      <c r="P38" s="29" t="s">
        <v>15</v>
      </c>
      <c r="Q38" s="37">
        <v>9641.6</v>
      </c>
      <c r="R38" s="50">
        <v>10109.1</v>
      </c>
      <c r="S38" s="58">
        <v>10570.7</v>
      </c>
    </row>
    <row r="39" spans="9:19" ht="25.5" customHeight="1" x14ac:dyDescent="0.25">
      <c r="I39" s="144" t="s">
        <v>16</v>
      </c>
      <c r="J39" s="145"/>
      <c r="K39" s="145"/>
      <c r="L39" s="145"/>
      <c r="M39" s="146"/>
      <c r="N39" s="29" t="s">
        <v>34</v>
      </c>
      <c r="O39" s="29" t="s">
        <v>41</v>
      </c>
      <c r="P39" s="29" t="s">
        <v>17</v>
      </c>
      <c r="Q39" s="37">
        <f>Q40</f>
        <v>1887.5</v>
      </c>
      <c r="R39" s="37">
        <f>R40</f>
        <v>1979.4</v>
      </c>
      <c r="S39" s="56">
        <f>S40</f>
        <v>2069.9</v>
      </c>
    </row>
    <row r="40" spans="9:19" ht="29.25" customHeight="1" x14ac:dyDescent="0.25">
      <c r="I40" s="144" t="s">
        <v>18</v>
      </c>
      <c r="J40" s="145"/>
      <c r="K40" s="145"/>
      <c r="L40" s="145"/>
      <c r="M40" s="146"/>
      <c r="N40" s="29" t="s">
        <v>34</v>
      </c>
      <c r="O40" s="29" t="s">
        <v>41</v>
      </c>
      <c r="P40" s="29" t="s">
        <v>19</v>
      </c>
      <c r="Q40" s="37">
        <v>1887.5</v>
      </c>
      <c r="R40" s="50">
        <v>1979.4</v>
      </c>
      <c r="S40" s="58">
        <v>2069.9</v>
      </c>
    </row>
    <row r="41" spans="9:19" ht="21" customHeight="1" x14ac:dyDescent="0.25">
      <c r="I41" s="144" t="s">
        <v>30</v>
      </c>
      <c r="J41" s="145"/>
      <c r="K41" s="145"/>
      <c r="L41" s="145"/>
      <c r="M41" s="146"/>
      <c r="N41" s="29" t="s">
        <v>34</v>
      </c>
      <c r="O41" s="29" t="s">
        <v>41</v>
      </c>
      <c r="P41" s="29" t="s">
        <v>32</v>
      </c>
      <c r="Q41" s="37">
        <f>Q42</f>
        <v>5.0999999999999996</v>
      </c>
      <c r="R41" s="37">
        <f>R42</f>
        <v>5.0999999999999996</v>
      </c>
      <c r="S41" s="56">
        <f>S42</f>
        <v>5.0999999999999996</v>
      </c>
    </row>
    <row r="42" spans="9:19" ht="19.5" customHeight="1" x14ac:dyDescent="0.25">
      <c r="I42" s="144" t="s">
        <v>24</v>
      </c>
      <c r="J42" s="145"/>
      <c r="K42" s="145"/>
      <c r="L42" s="145"/>
      <c r="M42" s="146"/>
      <c r="N42" s="29" t="s">
        <v>34</v>
      </c>
      <c r="O42" s="29" t="s">
        <v>41</v>
      </c>
      <c r="P42" s="29" t="s">
        <v>26</v>
      </c>
      <c r="Q42" s="37">
        <f>0.1+5</f>
        <v>5.0999999999999996</v>
      </c>
      <c r="R42" s="50">
        <v>5.0999999999999996</v>
      </c>
      <c r="S42" s="58">
        <v>5.0999999999999996</v>
      </c>
    </row>
    <row r="43" spans="9:19" ht="62.25" customHeight="1" x14ac:dyDescent="0.25">
      <c r="I43" s="138" t="s">
        <v>42</v>
      </c>
      <c r="J43" s="139"/>
      <c r="K43" s="139"/>
      <c r="L43" s="139"/>
      <c r="M43" s="140"/>
      <c r="N43" s="28" t="s">
        <v>34</v>
      </c>
      <c r="O43" s="28" t="s">
        <v>43</v>
      </c>
      <c r="P43" s="28"/>
      <c r="Q43" s="36">
        <f>Q44+Q46</f>
        <v>1142.9000000000001</v>
      </c>
      <c r="R43" s="36">
        <f>R44+R46</f>
        <v>1198.4000000000001</v>
      </c>
      <c r="S43" s="55">
        <f>S44+S46</f>
        <v>1253.1000000000001</v>
      </c>
    </row>
    <row r="44" spans="9:19" ht="58.5" customHeight="1" x14ac:dyDescent="0.25">
      <c r="I44" s="155" t="s">
        <v>12</v>
      </c>
      <c r="J44" s="156"/>
      <c r="K44" s="156"/>
      <c r="L44" s="156"/>
      <c r="M44" s="156"/>
      <c r="N44" s="29" t="s">
        <v>34</v>
      </c>
      <c r="O44" s="29" t="s">
        <v>43</v>
      </c>
      <c r="P44" s="29" t="s">
        <v>13</v>
      </c>
      <c r="Q44" s="37">
        <f>Q45</f>
        <v>1063.4000000000001</v>
      </c>
      <c r="R44" s="37">
        <f>R45</f>
        <v>1115</v>
      </c>
      <c r="S44" s="56">
        <f>S45</f>
        <v>1165.9000000000001</v>
      </c>
    </row>
    <row r="45" spans="9:19" ht="26.25" customHeight="1" x14ac:dyDescent="0.25">
      <c r="I45" s="94" t="s">
        <v>174</v>
      </c>
      <c r="J45" s="95"/>
      <c r="K45" s="95"/>
      <c r="L45" s="95"/>
      <c r="M45" s="96"/>
      <c r="N45" s="29" t="s">
        <v>34</v>
      </c>
      <c r="O45" s="29" t="s">
        <v>43</v>
      </c>
      <c r="P45" s="29" t="s">
        <v>15</v>
      </c>
      <c r="Q45" s="37">
        <v>1063.4000000000001</v>
      </c>
      <c r="R45" s="50">
        <v>1115</v>
      </c>
      <c r="S45" s="58">
        <v>1165.9000000000001</v>
      </c>
    </row>
    <row r="46" spans="9:19" ht="26.25" customHeight="1" x14ac:dyDescent="0.25">
      <c r="I46" s="89" t="s">
        <v>16</v>
      </c>
      <c r="J46" s="90"/>
      <c r="K46" s="90"/>
      <c r="L46" s="90"/>
      <c r="M46" s="90"/>
      <c r="N46" s="29" t="s">
        <v>34</v>
      </c>
      <c r="O46" s="29" t="s">
        <v>43</v>
      </c>
      <c r="P46" s="29" t="s">
        <v>17</v>
      </c>
      <c r="Q46" s="37">
        <f>Q47</f>
        <v>79.5</v>
      </c>
      <c r="R46" s="37">
        <f>R47</f>
        <v>83.4</v>
      </c>
      <c r="S46" s="56">
        <f>S47</f>
        <v>87.2</v>
      </c>
    </row>
    <row r="47" spans="9:19" ht="30.75" customHeight="1" x14ac:dyDescent="0.25">
      <c r="I47" s="94" t="s">
        <v>18</v>
      </c>
      <c r="J47" s="95"/>
      <c r="K47" s="95"/>
      <c r="L47" s="95"/>
      <c r="M47" s="96"/>
      <c r="N47" s="29" t="s">
        <v>34</v>
      </c>
      <c r="O47" s="29" t="s">
        <v>43</v>
      </c>
      <c r="P47" s="29" t="s">
        <v>19</v>
      </c>
      <c r="Q47" s="37">
        <v>79.5</v>
      </c>
      <c r="R47" s="50">
        <v>83.4</v>
      </c>
      <c r="S47" s="58">
        <v>87.2</v>
      </c>
    </row>
    <row r="48" spans="9:19" s="9" customFormat="1" ht="21.75" customHeight="1" x14ac:dyDescent="0.25">
      <c r="I48" s="106" t="s">
        <v>194</v>
      </c>
      <c r="J48" s="107"/>
      <c r="K48" s="107"/>
      <c r="L48" s="107"/>
      <c r="M48" s="108"/>
      <c r="N48" s="28" t="s">
        <v>44</v>
      </c>
      <c r="O48" s="28"/>
      <c r="P48" s="28"/>
      <c r="Q48" s="36">
        <f t="shared" ref="Q48:S50" si="4">Q49</f>
        <v>20</v>
      </c>
      <c r="R48" s="36">
        <f t="shared" si="4"/>
        <v>20</v>
      </c>
      <c r="S48" s="55">
        <f t="shared" si="4"/>
        <v>20</v>
      </c>
    </row>
    <row r="49" spans="1:19" ht="18.75" customHeight="1" x14ac:dyDescent="0.25">
      <c r="I49" s="149" t="s">
        <v>195</v>
      </c>
      <c r="J49" s="150"/>
      <c r="K49" s="150"/>
      <c r="L49" s="150"/>
      <c r="M49" s="151"/>
      <c r="N49" s="29" t="s">
        <v>44</v>
      </c>
      <c r="O49" s="29" t="s">
        <v>45</v>
      </c>
      <c r="P49" s="29"/>
      <c r="Q49" s="37">
        <f t="shared" si="4"/>
        <v>20</v>
      </c>
      <c r="R49" s="37">
        <f t="shared" si="4"/>
        <v>20</v>
      </c>
      <c r="S49" s="56">
        <f t="shared" si="4"/>
        <v>20</v>
      </c>
    </row>
    <row r="50" spans="1:19" ht="20.25" customHeight="1" x14ac:dyDescent="0.25">
      <c r="I50" s="152" t="s">
        <v>30</v>
      </c>
      <c r="J50" s="153"/>
      <c r="K50" s="153"/>
      <c r="L50" s="153"/>
      <c r="M50" s="154"/>
      <c r="N50" s="29" t="s">
        <v>44</v>
      </c>
      <c r="O50" s="29" t="s">
        <v>45</v>
      </c>
      <c r="P50" s="29" t="s">
        <v>32</v>
      </c>
      <c r="Q50" s="37">
        <f>Q51</f>
        <v>20</v>
      </c>
      <c r="R50" s="37">
        <f t="shared" si="4"/>
        <v>20</v>
      </c>
      <c r="S50" s="56">
        <f t="shared" si="4"/>
        <v>20</v>
      </c>
    </row>
    <row r="51" spans="1:19" ht="19.5" customHeight="1" x14ac:dyDescent="0.25">
      <c r="I51" s="144" t="s">
        <v>173</v>
      </c>
      <c r="J51" s="145"/>
      <c r="K51" s="145"/>
      <c r="L51" s="145"/>
      <c r="M51" s="146"/>
      <c r="N51" s="29" t="s">
        <v>44</v>
      </c>
      <c r="O51" s="29" t="s">
        <v>45</v>
      </c>
      <c r="P51" s="29" t="s">
        <v>46</v>
      </c>
      <c r="Q51" s="37">
        <v>20</v>
      </c>
      <c r="R51" s="50">
        <v>20</v>
      </c>
      <c r="S51" s="58">
        <v>20</v>
      </c>
    </row>
    <row r="52" spans="1:19" ht="30.75" customHeight="1" x14ac:dyDescent="0.25">
      <c r="I52" s="106" t="s">
        <v>47</v>
      </c>
      <c r="J52" s="107"/>
      <c r="K52" s="107"/>
      <c r="L52" s="107"/>
      <c r="M52" s="108"/>
      <c r="N52" s="28" t="s">
        <v>48</v>
      </c>
      <c r="O52" s="28"/>
      <c r="P52" s="28"/>
      <c r="Q52" s="36">
        <f>Q53+Q56</f>
        <v>112.7</v>
      </c>
      <c r="R52" s="36">
        <f>R53+R56</f>
        <v>118.10000000000001</v>
      </c>
      <c r="S52" s="55">
        <f>S53+S56</f>
        <v>123.4</v>
      </c>
    </row>
    <row r="53" spans="1:19" ht="61.5" customHeight="1" x14ac:dyDescent="0.25">
      <c r="I53" s="138" t="s">
        <v>49</v>
      </c>
      <c r="J53" s="139"/>
      <c r="K53" s="139"/>
      <c r="L53" s="139"/>
      <c r="M53" s="140"/>
      <c r="N53" s="28" t="s">
        <v>48</v>
      </c>
      <c r="O53" s="28" t="s">
        <v>50</v>
      </c>
      <c r="P53" s="28"/>
      <c r="Q53" s="36">
        <f t="shared" ref="Q53:S54" si="5">Q54</f>
        <v>8.4</v>
      </c>
      <c r="R53" s="36">
        <f t="shared" si="5"/>
        <v>8.6999999999999993</v>
      </c>
      <c r="S53" s="55">
        <f t="shared" si="5"/>
        <v>9</v>
      </c>
    </row>
    <row r="54" spans="1:19" ht="28.5" customHeight="1" x14ac:dyDescent="0.25">
      <c r="I54" s="144" t="s">
        <v>16</v>
      </c>
      <c r="J54" s="145"/>
      <c r="K54" s="145"/>
      <c r="L54" s="145"/>
      <c r="M54" s="146"/>
      <c r="N54" s="29" t="s">
        <v>48</v>
      </c>
      <c r="O54" s="29" t="s">
        <v>50</v>
      </c>
      <c r="P54" s="29" t="s">
        <v>17</v>
      </c>
      <c r="Q54" s="37">
        <f t="shared" si="5"/>
        <v>8.4</v>
      </c>
      <c r="R54" s="37">
        <f t="shared" si="5"/>
        <v>8.6999999999999993</v>
      </c>
      <c r="S54" s="56">
        <f t="shared" si="5"/>
        <v>9</v>
      </c>
    </row>
    <row r="55" spans="1:19" ht="30" customHeight="1" x14ac:dyDescent="0.25">
      <c r="I55" s="144" t="s">
        <v>18</v>
      </c>
      <c r="J55" s="145"/>
      <c r="K55" s="145"/>
      <c r="L55" s="145"/>
      <c r="M55" s="146"/>
      <c r="N55" s="29" t="s">
        <v>48</v>
      </c>
      <c r="O55" s="29" t="s">
        <v>50</v>
      </c>
      <c r="P55" s="29" t="s">
        <v>19</v>
      </c>
      <c r="Q55" s="37">
        <v>8.4</v>
      </c>
      <c r="R55" s="50">
        <v>8.6999999999999993</v>
      </c>
      <c r="S55" s="58">
        <v>9</v>
      </c>
    </row>
    <row r="56" spans="1:19" ht="36.75" customHeight="1" x14ac:dyDescent="0.25">
      <c r="I56" s="106" t="s">
        <v>51</v>
      </c>
      <c r="J56" s="107"/>
      <c r="K56" s="107"/>
      <c r="L56" s="107"/>
      <c r="M56" s="108"/>
      <c r="N56" s="32" t="s">
        <v>48</v>
      </c>
      <c r="O56" s="32" t="s">
        <v>52</v>
      </c>
      <c r="P56" s="32"/>
      <c r="Q56" s="36">
        <f t="shared" ref="Q56:S57" si="6">Q57</f>
        <v>104.3</v>
      </c>
      <c r="R56" s="36">
        <f t="shared" si="6"/>
        <v>109.4</v>
      </c>
      <c r="S56" s="55">
        <f t="shared" si="6"/>
        <v>114.4</v>
      </c>
    </row>
    <row r="57" spans="1:19" ht="30" customHeight="1" x14ac:dyDescent="0.25">
      <c r="I57" s="144" t="s">
        <v>16</v>
      </c>
      <c r="J57" s="145"/>
      <c r="K57" s="145"/>
      <c r="L57" s="145"/>
      <c r="M57" s="146"/>
      <c r="N57" s="32" t="s">
        <v>48</v>
      </c>
      <c r="O57" s="32" t="s">
        <v>52</v>
      </c>
      <c r="P57" s="32" t="s">
        <v>17</v>
      </c>
      <c r="Q57" s="37">
        <f t="shared" si="6"/>
        <v>104.3</v>
      </c>
      <c r="R57" s="37">
        <f t="shared" si="6"/>
        <v>109.4</v>
      </c>
      <c r="S57" s="56">
        <f t="shared" si="6"/>
        <v>114.4</v>
      </c>
    </row>
    <row r="58" spans="1:19" ht="30" customHeight="1" x14ac:dyDescent="0.25">
      <c r="I58" s="144" t="s">
        <v>18</v>
      </c>
      <c r="J58" s="145"/>
      <c r="K58" s="145"/>
      <c r="L58" s="145"/>
      <c r="M58" s="146"/>
      <c r="N58" s="32" t="s">
        <v>48</v>
      </c>
      <c r="O58" s="32" t="s">
        <v>52</v>
      </c>
      <c r="P58" s="32" t="s">
        <v>19</v>
      </c>
      <c r="Q58" s="37">
        <v>104.3</v>
      </c>
      <c r="R58" s="50">
        <v>109.4</v>
      </c>
      <c r="S58" s="58">
        <v>114.4</v>
      </c>
    </row>
    <row r="59" spans="1:19" s="9" customFormat="1" ht="33.75" customHeight="1" x14ac:dyDescent="0.25">
      <c r="I59" s="106" t="s">
        <v>53</v>
      </c>
      <c r="J59" s="107"/>
      <c r="K59" s="107"/>
      <c r="L59" s="107"/>
      <c r="M59" s="108"/>
      <c r="N59" s="28" t="s">
        <v>54</v>
      </c>
      <c r="O59" s="28"/>
      <c r="P59" s="30"/>
      <c r="Q59" s="36">
        <f>Q61+Q64</f>
        <v>43.099999999999994</v>
      </c>
      <c r="R59" s="36">
        <f>R61+R64</f>
        <v>45.2</v>
      </c>
      <c r="S59" s="55">
        <f>S61+S64</f>
        <v>47.6</v>
      </c>
    </row>
    <row r="60" spans="1:19" s="9" customFormat="1" ht="45" customHeight="1" x14ac:dyDescent="0.25">
      <c r="I60" s="81" t="s">
        <v>191</v>
      </c>
      <c r="J60" s="82"/>
      <c r="K60" s="82"/>
      <c r="L60" s="82"/>
      <c r="M60" s="83"/>
      <c r="N60" s="33" t="s">
        <v>55</v>
      </c>
      <c r="O60" s="33"/>
      <c r="P60" s="34"/>
      <c r="Q60" s="36">
        <f>Q61</f>
        <v>11.2</v>
      </c>
      <c r="R60" s="36">
        <f>R61</f>
        <v>11.8</v>
      </c>
      <c r="S60" s="55">
        <f>S61</f>
        <v>12.4</v>
      </c>
    </row>
    <row r="61" spans="1:19" ht="72.75" customHeight="1" x14ac:dyDescent="0.25">
      <c r="A61" s="9"/>
      <c r="B61" s="9"/>
      <c r="C61" s="9"/>
      <c r="D61" s="9"/>
      <c r="E61" s="9"/>
      <c r="F61" s="9"/>
      <c r="G61" s="9"/>
      <c r="H61" s="9"/>
      <c r="I61" s="81" t="s">
        <v>56</v>
      </c>
      <c r="J61" s="82"/>
      <c r="K61" s="82"/>
      <c r="L61" s="82"/>
      <c r="M61" s="83"/>
      <c r="N61" s="32" t="s">
        <v>55</v>
      </c>
      <c r="O61" s="32" t="s">
        <v>57</v>
      </c>
      <c r="P61" s="32"/>
      <c r="Q61" s="37">
        <f t="shared" ref="Q61:S62" si="7">Q62</f>
        <v>11.2</v>
      </c>
      <c r="R61" s="37">
        <f t="shared" si="7"/>
        <v>11.8</v>
      </c>
      <c r="S61" s="56">
        <f t="shared" si="7"/>
        <v>12.4</v>
      </c>
    </row>
    <row r="62" spans="1:19" ht="30" customHeight="1" x14ac:dyDescent="0.25">
      <c r="I62" s="189" t="s">
        <v>16</v>
      </c>
      <c r="J62" s="190"/>
      <c r="K62" s="190"/>
      <c r="L62" s="190"/>
      <c r="M62" s="190"/>
      <c r="N62" s="32" t="s">
        <v>55</v>
      </c>
      <c r="O62" s="32" t="s">
        <v>57</v>
      </c>
      <c r="P62" s="32" t="s">
        <v>17</v>
      </c>
      <c r="Q62" s="37">
        <f t="shared" si="7"/>
        <v>11.2</v>
      </c>
      <c r="R62" s="37">
        <f t="shared" si="7"/>
        <v>11.8</v>
      </c>
      <c r="S62" s="56">
        <f t="shared" si="7"/>
        <v>12.4</v>
      </c>
    </row>
    <row r="63" spans="1:19" x14ac:dyDescent="0.25">
      <c r="I63" s="113" t="s">
        <v>18</v>
      </c>
      <c r="J63" s="114"/>
      <c r="K63" s="114"/>
      <c r="L63" s="114"/>
      <c r="M63" s="16"/>
      <c r="N63" s="32" t="s">
        <v>55</v>
      </c>
      <c r="O63" s="32" t="s">
        <v>57</v>
      </c>
      <c r="P63" s="32" t="s">
        <v>19</v>
      </c>
      <c r="Q63" s="37">
        <v>11.2</v>
      </c>
      <c r="R63" s="50">
        <v>11.8</v>
      </c>
      <c r="S63" s="58">
        <v>12.4</v>
      </c>
    </row>
    <row r="64" spans="1:19" s="9" customFormat="1" ht="36.75" customHeight="1" x14ac:dyDescent="0.25">
      <c r="I64" s="106" t="s">
        <v>58</v>
      </c>
      <c r="J64" s="107"/>
      <c r="K64" s="107"/>
      <c r="L64" s="107"/>
      <c r="M64" s="108"/>
      <c r="N64" s="28" t="s">
        <v>59</v>
      </c>
      <c r="O64" s="30"/>
      <c r="P64" s="30"/>
      <c r="Q64" s="36">
        <f>Q65+Q68+Q74+Q71+Q77+Q80</f>
        <v>31.9</v>
      </c>
      <c r="R64" s="36">
        <f>R65+R68+R74+R71+R77+R80</f>
        <v>33.4</v>
      </c>
      <c r="S64" s="55">
        <f>S65+S68+S74+S71+S77+S80</f>
        <v>35.200000000000003</v>
      </c>
    </row>
    <row r="65" spans="9:19" ht="58.5" customHeight="1" x14ac:dyDescent="0.25">
      <c r="I65" s="138" t="s">
        <v>184</v>
      </c>
      <c r="J65" s="139"/>
      <c r="K65" s="139"/>
      <c r="L65" s="139"/>
      <c r="M65" s="140"/>
      <c r="N65" s="28" t="s">
        <v>59</v>
      </c>
      <c r="O65" s="30" t="s">
        <v>60</v>
      </c>
      <c r="P65" s="30"/>
      <c r="Q65" s="36">
        <f t="shared" ref="Q65:S66" si="8">Q66</f>
        <v>5.6</v>
      </c>
      <c r="R65" s="36">
        <f t="shared" si="8"/>
        <v>5.9</v>
      </c>
      <c r="S65" s="55">
        <f t="shared" si="8"/>
        <v>6.2</v>
      </c>
    </row>
    <row r="66" spans="9:19" ht="28.5" customHeight="1" x14ac:dyDescent="0.25">
      <c r="I66" s="144" t="s">
        <v>16</v>
      </c>
      <c r="J66" s="145"/>
      <c r="K66" s="145"/>
      <c r="L66" s="145"/>
      <c r="M66" s="146"/>
      <c r="N66" s="29" t="s">
        <v>59</v>
      </c>
      <c r="O66" s="31" t="s">
        <v>60</v>
      </c>
      <c r="P66" s="31" t="s">
        <v>17</v>
      </c>
      <c r="Q66" s="37">
        <f t="shared" si="8"/>
        <v>5.6</v>
      </c>
      <c r="R66" s="37">
        <f t="shared" si="8"/>
        <v>5.9</v>
      </c>
      <c r="S66" s="56">
        <f t="shared" si="8"/>
        <v>6.2</v>
      </c>
    </row>
    <row r="67" spans="9:19" ht="32.25" customHeight="1" x14ac:dyDescent="0.25">
      <c r="I67" s="144" t="s">
        <v>18</v>
      </c>
      <c r="J67" s="145"/>
      <c r="K67" s="145"/>
      <c r="L67" s="145"/>
      <c r="M67" s="146"/>
      <c r="N67" s="29" t="s">
        <v>59</v>
      </c>
      <c r="O67" s="31" t="s">
        <v>60</v>
      </c>
      <c r="P67" s="31" t="s">
        <v>19</v>
      </c>
      <c r="Q67" s="37">
        <v>5.6</v>
      </c>
      <c r="R67" s="50">
        <v>5.9</v>
      </c>
      <c r="S67" s="58">
        <v>6.2</v>
      </c>
    </row>
    <row r="68" spans="9:19" ht="63" customHeight="1" x14ac:dyDescent="0.25">
      <c r="I68" s="138" t="s">
        <v>185</v>
      </c>
      <c r="J68" s="139"/>
      <c r="K68" s="139"/>
      <c r="L68" s="139"/>
      <c r="M68" s="140"/>
      <c r="N68" s="28" t="s">
        <v>59</v>
      </c>
      <c r="O68" s="30" t="s">
        <v>61</v>
      </c>
      <c r="P68" s="30"/>
      <c r="Q68" s="36">
        <f t="shared" ref="Q68:S69" si="9">Q69</f>
        <v>5.6</v>
      </c>
      <c r="R68" s="36">
        <f t="shared" si="9"/>
        <v>5.9</v>
      </c>
      <c r="S68" s="55">
        <f t="shared" si="9"/>
        <v>6.2</v>
      </c>
    </row>
    <row r="69" spans="9:19" ht="27" customHeight="1" x14ac:dyDescent="0.25">
      <c r="I69" s="144" t="s">
        <v>16</v>
      </c>
      <c r="J69" s="145"/>
      <c r="K69" s="145"/>
      <c r="L69" s="145"/>
      <c r="M69" s="146"/>
      <c r="N69" s="29" t="s">
        <v>59</v>
      </c>
      <c r="O69" s="31" t="s">
        <v>61</v>
      </c>
      <c r="P69" s="31" t="s">
        <v>17</v>
      </c>
      <c r="Q69" s="37">
        <f t="shared" si="9"/>
        <v>5.6</v>
      </c>
      <c r="R69" s="37">
        <f t="shared" si="9"/>
        <v>5.9</v>
      </c>
      <c r="S69" s="56">
        <f t="shared" si="9"/>
        <v>6.2</v>
      </c>
    </row>
    <row r="70" spans="9:19" ht="29.25" customHeight="1" x14ac:dyDescent="0.25">
      <c r="I70" s="144" t="s">
        <v>18</v>
      </c>
      <c r="J70" s="145"/>
      <c r="K70" s="145"/>
      <c r="L70" s="145"/>
      <c r="M70" s="146"/>
      <c r="N70" s="29" t="s">
        <v>59</v>
      </c>
      <c r="O70" s="31" t="s">
        <v>61</v>
      </c>
      <c r="P70" s="31" t="s">
        <v>19</v>
      </c>
      <c r="Q70" s="37">
        <v>5.6</v>
      </c>
      <c r="R70" s="50">
        <v>5.9</v>
      </c>
      <c r="S70" s="58">
        <v>6.2</v>
      </c>
    </row>
    <row r="71" spans="9:19" s="9" customFormat="1" ht="66" customHeight="1" x14ac:dyDescent="0.25">
      <c r="I71" s="138" t="s">
        <v>186</v>
      </c>
      <c r="J71" s="139"/>
      <c r="K71" s="139"/>
      <c r="L71" s="139"/>
      <c r="M71" s="140"/>
      <c r="N71" s="28" t="s">
        <v>59</v>
      </c>
      <c r="O71" s="30" t="s">
        <v>62</v>
      </c>
      <c r="P71" s="30"/>
      <c r="Q71" s="36">
        <f t="shared" ref="Q71:S72" si="10">Q72</f>
        <v>9.5</v>
      </c>
      <c r="R71" s="36">
        <f t="shared" si="10"/>
        <v>9.9</v>
      </c>
      <c r="S71" s="55">
        <f t="shared" si="10"/>
        <v>10.4</v>
      </c>
    </row>
    <row r="72" spans="9:19" s="9" customFormat="1" ht="30" customHeight="1" x14ac:dyDescent="0.25">
      <c r="I72" s="144" t="s">
        <v>16</v>
      </c>
      <c r="J72" s="145"/>
      <c r="K72" s="145"/>
      <c r="L72" s="145"/>
      <c r="M72" s="146"/>
      <c r="N72" s="29" t="s">
        <v>59</v>
      </c>
      <c r="O72" s="31" t="s">
        <v>62</v>
      </c>
      <c r="P72" s="31" t="s">
        <v>17</v>
      </c>
      <c r="Q72" s="37">
        <f t="shared" si="10"/>
        <v>9.5</v>
      </c>
      <c r="R72" s="37">
        <f t="shared" si="10"/>
        <v>9.9</v>
      </c>
      <c r="S72" s="56">
        <f t="shared" si="10"/>
        <v>10.4</v>
      </c>
    </row>
    <row r="73" spans="9:19" s="9" customFormat="1" x14ac:dyDescent="0.25">
      <c r="I73" s="144" t="s">
        <v>18</v>
      </c>
      <c r="J73" s="145"/>
      <c r="K73" s="145"/>
      <c r="L73" s="145"/>
      <c r="M73" s="146"/>
      <c r="N73" s="29" t="s">
        <v>59</v>
      </c>
      <c r="O73" s="31" t="s">
        <v>62</v>
      </c>
      <c r="P73" s="31" t="s">
        <v>19</v>
      </c>
      <c r="Q73" s="37">
        <v>9.5</v>
      </c>
      <c r="R73" s="50">
        <v>9.9</v>
      </c>
      <c r="S73" s="58">
        <v>10.4</v>
      </c>
    </row>
    <row r="74" spans="9:19" ht="80.25" customHeight="1" x14ac:dyDescent="0.25">
      <c r="I74" s="138" t="s">
        <v>187</v>
      </c>
      <c r="J74" s="139"/>
      <c r="K74" s="139"/>
      <c r="L74" s="139"/>
      <c r="M74" s="140"/>
      <c r="N74" s="28" t="s">
        <v>59</v>
      </c>
      <c r="O74" s="30" t="s">
        <v>64</v>
      </c>
      <c r="P74" s="30"/>
      <c r="Q74" s="36">
        <f t="shared" ref="Q74:S75" si="11">Q75</f>
        <v>5.6</v>
      </c>
      <c r="R74" s="36">
        <f t="shared" si="11"/>
        <v>5.9</v>
      </c>
      <c r="S74" s="55">
        <f t="shared" si="11"/>
        <v>6.2</v>
      </c>
    </row>
    <row r="75" spans="9:19" ht="30.75" customHeight="1" x14ac:dyDescent="0.25">
      <c r="I75" s="144" t="s">
        <v>16</v>
      </c>
      <c r="J75" s="145"/>
      <c r="K75" s="145"/>
      <c r="L75" s="145"/>
      <c r="M75" s="146"/>
      <c r="N75" s="29" t="s">
        <v>59</v>
      </c>
      <c r="O75" s="31" t="s">
        <v>64</v>
      </c>
      <c r="P75" s="31" t="s">
        <v>17</v>
      </c>
      <c r="Q75" s="37">
        <f t="shared" si="11"/>
        <v>5.6</v>
      </c>
      <c r="R75" s="37">
        <f t="shared" si="11"/>
        <v>5.9</v>
      </c>
      <c r="S75" s="56">
        <f t="shared" si="11"/>
        <v>6.2</v>
      </c>
    </row>
    <row r="76" spans="9:19" ht="31.5" customHeight="1" x14ac:dyDescent="0.25">
      <c r="I76" s="144" t="s">
        <v>18</v>
      </c>
      <c r="J76" s="145"/>
      <c r="K76" s="145"/>
      <c r="L76" s="145"/>
      <c r="M76" s="146"/>
      <c r="N76" s="29" t="s">
        <v>59</v>
      </c>
      <c r="O76" s="31" t="s">
        <v>64</v>
      </c>
      <c r="P76" s="31" t="s">
        <v>19</v>
      </c>
      <c r="Q76" s="37">
        <v>5.6</v>
      </c>
      <c r="R76" s="50">
        <v>5.9</v>
      </c>
      <c r="S76" s="58">
        <v>6.2</v>
      </c>
    </row>
    <row r="77" spans="9:19" ht="73.5" customHeight="1" x14ac:dyDescent="0.25">
      <c r="I77" s="138" t="s">
        <v>188</v>
      </c>
      <c r="J77" s="139"/>
      <c r="K77" s="139"/>
      <c r="L77" s="139"/>
      <c r="M77" s="140"/>
      <c r="N77" s="28" t="s">
        <v>59</v>
      </c>
      <c r="O77" s="30" t="s">
        <v>65</v>
      </c>
      <c r="P77" s="30"/>
      <c r="Q77" s="36">
        <f t="shared" ref="Q77:S78" si="12">Q78</f>
        <v>2.8</v>
      </c>
      <c r="R77" s="36">
        <f t="shared" si="12"/>
        <v>2.9</v>
      </c>
      <c r="S77" s="55">
        <f t="shared" si="12"/>
        <v>3.1</v>
      </c>
    </row>
    <row r="78" spans="9:19" ht="28.5" customHeight="1" x14ac:dyDescent="0.25">
      <c r="I78" s="144" t="s">
        <v>16</v>
      </c>
      <c r="J78" s="145"/>
      <c r="K78" s="145"/>
      <c r="L78" s="145"/>
      <c r="M78" s="146"/>
      <c r="N78" s="29" t="s">
        <v>59</v>
      </c>
      <c r="O78" s="31" t="s">
        <v>65</v>
      </c>
      <c r="P78" s="31" t="s">
        <v>17</v>
      </c>
      <c r="Q78" s="37">
        <f t="shared" si="12"/>
        <v>2.8</v>
      </c>
      <c r="R78" s="37">
        <f t="shared" si="12"/>
        <v>2.9</v>
      </c>
      <c r="S78" s="56">
        <f t="shared" si="12"/>
        <v>3.1</v>
      </c>
    </row>
    <row r="79" spans="9:19" ht="27" customHeight="1" x14ac:dyDescent="0.25">
      <c r="I79" s="94" t="s">
        <v>18</v>
      </c>
      <c r="J79" s="137"/>
      <c r="K79" s="137"/>
      <c r="L79" s="137"/>
      <c r="M79" s="7"/>
      <c r="N79" s="29" t="s">
        <v>59</v>
      </c>
      <c r="O79" s="31" t="s">
        <v>65</v>
      </c>
      <c r="P79" s="31" t="s">
        <v>19</v>
      </c>
      <c r="Q79" s="37">
        <v>2.8</v>
      </c>
      <c r="R79" s="50">
        <v>2.9</v>
      </c>
      <c r="S79" s="58">
        <v>3.1</v>
      </c>
    </row>
    <row r="80" spans="9:19" ht="124.5" customHeight="1" x14ac:dyDescent="0.25">
      <c r="I80" s="138" t="s">
        <v>189</v>
      </c>
      <c r="J80" s="139"/>
      <c r="K80" s="139"/>
      <c r="L80" s="139"/>
      <c r="M80" s="140"/>
      <c r="N80" s="28" t="s">
        <v>59</v>
      </c>
      <c r="O80" s="30" t="s">
        <v>66</v>
      </c>
      <c r="P80" s="30"/>
      <c r="Q80" s="36">
        <f t="shared" ref="Q80:S81" si="13">Q81</f>
        <v>2.8</v>
      </c>
      <c r="R80" s="36">
        <f t="shared" si="13"/>
        <v>2.9</v>
      </c>
      <c r="S80" s="55">
        <f t="shared" si="13"/>
        <v>3.1</v>
      </c>
    </row>
    <row r="81" spans="9:19" ht="27.75" customHeight="1" x14ac:dyDescent="0.25">
      <c r="I81" s="144" t="s">
        <v>16</v>
      </c>
      <c r="J81" s="145"/>
      <c r="K81" s="145"/>
      <c r="L81" s="145"/>
      <c r="M81" s="146"/>
      <c r="N81" s="29" t="s">
        <v>59</v>
      </c>
      <c r="O81" s="31" t="s">
        <v>66</v>
      </c>
      <c r="P81" s="31" t="s">
        <v>17</v>
      </c>
      <c r="Q81" s="37">
        <f t="shared" si="13"/>
        <v>2.8</v>
      </c>
      <c r="R81" s="37">
        <f t="shared" si="13"/>
        <v>2.9</v>
      </c>
      <c r="S81" s="56">
        <f t="shared" si="13"/>
        <v>3.1</v>
      </c>
    </row>
    <row r="82" spans="9:19" ht="32.25" customHeight="1" x14ac:dyDescent="0.25">
      <c r="I82" s="144" t="s">
        <v>18</v>
      </c>
      <c r="J82" s="145"/>
      <c r="K82" s="145"/>
      <c r="L82" s="145"/>
      <c r="M82" s="146"/>
      <c r="N82" s="29" t="s">
        <v>59</v>
      </c>
      <c r="O82" s="31" t="s">
        <v>66</v>
      </c>
      <c r="P82" s="31" t="s">
        <v>19</v>
      </c>
      <c r="Q82" s="37">
        <v>2.8</v>
      </c>
      <c r="R82" s="50">
        <v>2.9</v>
      </c>
      <c r="S82" s="58">
        <v>3.1</v>
      </c>
    </row>
    <row r="83" spans="9:19" ht="28.5" customHeight="1" x14ac:dyDescent="0.25">
      <c r="I83" s="106" t="s">
        <v>69</v>
      </c>
      <c r="J83" s="107"/>
      <c r="K83" s="107"/>
      <c r="L83" s="107"/>
      <c r="M83" s="108"/>
      <c r="N83" s="28" t="s">
        <v>70</v>
      </c>
      <c r="O83" s="28"/>
      <c r="P83" s="30"/>
      <c r="Q83" s="36">
        <f>Q84+Q88</f>
        <v>18113.900000000001</v>
      </c>
      <c r="R83" s="36">
        <f>R84+R88</f>
        <v>18996</v>
      </c>
      <c r="S83" s="55">
        <f>S84+S88</f>
        <v>19864.2</v>
      </c>
    </row>
    <row r="84" spans="9:19" s="9" customFormat="1" ht="22.5" customHeight="1" x14ac:dyDescent="0.25">
      <c r="I84" s="106" t="s">
        <v>71</v>
      </c>
      <c r="J84" s="107"/>
      <c r="K84" s="107"/>
      <c r="L84" s="107"/>
      <c r="M84" s="108"/>
      <c r="N84" s="28" t="s">
        <v>72</v>
      </c>
      <c r="O84" s="28"/>
      <c r="P84" s="30"/>
      <c r="Q84" s="36">
        <f>Q85</f>
        <v>115.7</v>
      </c>
      <c r="R84" s="36">
        <f t="shared" ref="R84:S86" si="14">R85</f>
        <v>121.3</v>
      </c>
      <c r="S84" s="55">
        <f t="shared" si="14"/>
        <v>126.9</v>
      </c>
    </row>
    <row r="85" spans="9:19" s="9" customFormat="1" ht="103.5" customHeight="1" x14ac:dyDescent="0.25">
      <c r="I85" s="147" t="s">
        <v>73</v>
      </c>
      <c r="J85" s="148"/>
      <c r="K85" s="148"/>
      <c r="L85" s="148"/>
      <c r="M85" s="148"/>
      <c r="N85" s="28" t="s">
        <v>72</v>
      </c>
      <c r="O85" s="28" t="s">
        <v>74</v>
      </c>
      <c r="P85" s="28"/>
      <c r="Q85" s="36">
        <f>Q86</f>
        <v>115.7</v>
      </c>
      <c r="R85" s="36">
        <f t="shared" si="14"/>
        <v>121.3</v>
      </c>
      <c r="S85" s="55">
        <f t="shared" si="14"/>
        <v>126.9</v>
      </c>
    </row>
    <row r="86" spans="9:19" ht="32.25" customHeight="1" x14ac:dyDescent="0.25">
      <c r="I86" s="89" t="s">
        <v>16</v>
      </c>
      <c r="J86" s="90"/>
      <c r="K86" s="90"/>
      <c r="L86" s="90"/>
      <c r="M86" s="90"/>
      <c r="N86" s="29" t="s">
        <v>72</v>
      </c>
      <c r="O86" s="29" t="s">
        <v>74</v>
      </c>
      <c r="P86" s="29" t="s">
        <v>17</v>
      </c>
      <c r="Q86" s="37">
        <f>Q87</f>
        <v>115.7</v>
      </c>
      <c r="R86" s="37">
        <f t="shared" si="14"/>
        <v>121.3</v>
      </c>
      <c r="S86" s="56">
        <f t="shared" si="14"/>
        <v>126.9</v>
      </c>
    </row>
    <row r="87" spans="9:19" ht="30.75" customHeight="1" x14ac:dyDescent="0.25">
      <c r="I87" s="94" t="s">
        <v>18</v>
      </c>
      <c r="J87" s="95"/>
      <c r="K87" s="95"/>
      <c r="L87" s="95"/>
      <c r="M87" s="96"/>
      <c r="N87" s="29" t="s">
        <v>72</v>
      </c>
      <c r="O87" s="29" t="s">
        <v>74</v>
      </c>
      <c r="P87" s="29" t="s">
        <v>19</v>
      </c>
      <c r="Q87" s="37">
        <v>115.7</v>
      </c>
      <c r="R87" s="45">
        <v>121.3</v>
      </c>
      <c r="S87" s="57">
        <v>126.9</v>
      </c>
    </row>
    <row r="88" spans="9:19" ht="30.75" customHeight="1" x14ac:dyDescent="0.25">
      <c r="I88" s="106" t="s">
        <v>75</v>
      </c>
      <c r="J88" s="107"/>
      <c r="K88" s="107"/>
      <c r="L88" s="107"/>
      <c r="M88" s="108"/>
      <c r="N88" s="28" t="s">
        <v>76</v>
      </c>
      <c r="O88" s="28"/>
      <c r="P88" s="30"/>
      <c r="Q88" s="36">
        <f>Q89</f>
        <v>17998.2</v>
      </c>
      <c r="R88" s="36">
        <f t="shared" ref="R88:S91" si="15">R89</f>
        <v>18874.7</v>
      </c>
      <c r="S88" s="55">
        <f t="shared" si="15"/>
        <v>19737.3</v>
      </c>
    </row>
    <row r="89" spans="9:19" ht="21.75" customHeight="1" x14ac:dyDescent="0.25">
      <c r="I89" s="106" t="s">
        <v>77</v>
      </c>
      <c r="J89" s="107"/>
      <c r="K89" s="107"/>
      <c r="L89" s="107"/>
      <c r="M89" s="108"/>
      <c r="N89" s="28" t="s">
        <v>76</v>
      </c>
      <c r="O89" s="28" t="s">
        <v>78</v>
      </c>
      <c r="P89" s="30"/>
      <c r="Q89" s="71">
        <f>Q90</f>
        <v>17998.2</v>
      </c>
      <c r="R89" s="71">
        <f t="shared" si="15"/>
        <v>18874.7</v>
      </c>
      <c r="S89" s="72">
        <f t="shared" si="15"/>
        <v>19737.3</v>
      </c>
    </row>
    <row r="90" spans="9:19" ht="64.5" customHeight="1" x14ac:dyDescent="0.25">
      <c r="I90" s="141" t="s">
        <v>79</v>
      </c>
      <c r="J90" s="142"/>
      <c r="K90" s="142"/>
      <c r="L90" s="142"/>
      <c r="M90" s="143"/>
      <c r="N90" s="29" t="s">
        <v>76</v>
      </c>
      <c r="O90" s="29" t="s">
        <v>78</v>
      </c>
      <c r="P90" s="29"/>
      <c r="Q90" s="37">
        <f>Q91</f>
        <v>17998.2</v>
      </c>
      <c r="R90" s="37">
        <f t="shared" si="15"/>
        <v>18874.7</v>
      </c>
      <c r="S90" s="56">
        <f t="shared" si="15"/>
        <v>19737.3</v>
      </c>
    </row>
    <row r="91" spans="9:19" ht="26.25" customHeight="1" x14ac:dyDescent="0.25">
      <c r="I91" s="94" t="s">
        <v>16</v>
      </c>
      <c r="J91" s="95"/>
      <c r="K91" s="95"/>
      <c r="L91" s="95"/>
      <c r="M91" s="96"/>
      <c r="N91" s="29" t="s">
        <v>76</v>
      </c>
      <c r="O91" s="29" t="s">
        <v>78</v>
      </c>
      <c r="P91" s="29" t="s">
        <v>17</v>
      </c>
      <c r="Q91" s="37">
        <f>Q92</f>
        <v>17998.2</v>
      </c>
      <c r="R91" s="37">
        <f t="shared" si="15"/>
        <v>18874.7</v>
      </c>
      <c r="S91" s="56">
        <f t="shared" si="15"/>
        <v>19737.3</v>
      </c>
    </row>
    <row r="92" spans="9:19" ht="26.25" customHeight="1" x14ac:dyDescent="0.25">
      <c r="I92" s="94" t="s">
        <v>18</v>
      </c>
      <c r="J92" s="95"/>
      <c r="K92" s="95"/>
      <c r="L92" s="95"/>
      <c r="M92" s="96"/>
      <c r="N92" s="29" t="s">
        <v>76</v>
      </c>
      <c r="O92" s="29" t="s">
        <v>78</v>
      </c>
      <c r="P92" s="29" t="s">
        <v>19</v>
      </c>
      <c r="Q92" s="37">
        <v>17998.2</v>
      </c>
      <c r="R92" s="46">
        <v>18874.7</v>
      </c>
      <c r="S92" s="48">
        <v>19737.3</v>
      </c>
    </row>
    <row r="93" spans="9:19" ht="26.25" customHeight="1" x14ac:dyDescent="0.25">
      <c r="I93" s="106" t="s">
        <v>80</v>
      </c>
      <c r="J93" s="107"/>
      <c r="K93" s="107"/>
      <c r="L93" s="107"/>
      <c r="M93" s="108"/>
      <c r="N93" s="28" t="s">
        <v>81</v>
      </c>
      <c r="O93" s="28"/>
      <c r="P93" s="30"/>
      <c r="Q93" s="36">
        <f>Q94</f>
        <v>26461.9</v>
      </c>
      <c r="R93" s="36">
        <f>R94</f>
        <v>27445</v>
      </c>
      <c r="S93" s="55">
        <f>S94</f>
        <v>25287.1</v>
      </c>
    </row>
    <row r="94" spans="9:19" ht="27.75" customHeight="1" x14ac:dyDescent="0.25">
      <c r="I94" s="101" t="s">
        <v>82</v>
      </c>
      <c r="J94" s="102"/>
      <c r="K94" s="102"/>
      <c r="L94" s="102"/>
      <c r="M94" s="102"/>
      <c r="N94" s="28" t="s">
        <v>83</v>
      </c>
      <c r="O94" s="28"/>
      <c r="P94" s="28"/>
      <c r="Q94" s="36">
        <f>Q95+Q111+Q126+Q136+Q123</f>
        <v>26461.9</v>
      </c>
      <c r="R94" s="36">
        <f>R95+R111+R126+R136+R123</f>
        <v>27445</v>
      </c>
      <c r="S94" s="55">
        <f>S95+S111+S126+S136+S123</f>
        <v>25287.1</v>
      </c>
    </row>
    <row r="95" spans="9:19" ht="33" customHeight="1" x14ac:dyDescent="0.25">
      <c r="I95" s="106" t="s">
        <v>84</v>
      </c>
      <c r="J95" s="107"/>
      <c r="K95" s="107"/>
      <c r="L95" s="107"/>
      <c r="M95" s="108"/>
      <c r="N95" s="28" t="s">
        <v>83</v>
      </c>
      <c r="O95" s="28" t="s">
        <v>85</v>
      </c>
      <c r="P95" s="28"/>
      <c r="Q95" s="36">
        <f>Q99+Q102+Q96+Q105+Q108</f>
        <v>1390</v>
      </c>
      <c r="R95" s="36">
        <f>R99+R102+R96+R105+R108</f>
        <v>1806</v>
      </c>
      <c r="S95" s="55">
        <f>S99+S102+S96+S105+S108</f>
        <v>1888.8000000000002</v>
      </c>
    </row>
    <row r="96" spans="9:19" ht="152.25" customHeight="1" x14ac:dyDescent="0.25">
      <c r="I96" s="138" t="s">
        <v>86</v>
      </c>
      <c r="J96" s="139"/>
      <c r="K96" s="139"/>
      <c r="L96" s="139"/>
      <c r="M96" s="140"/>
      <c r="N96" s="29" t="s">
        <v>83</v>
      </c>
      <c r="O96" s="29" t="s">
        <v>87</v>
      </c>
      <c r="P96" s="29"/>
      <c r="Q96" s="37">
        <f t="shared" ref="Q96:S97" si="16">Q97</f>
        <v>1140</v>
      </c>
      <c r="R96" s="37">
        <f t="shared" si="16"/>
        <v>1048.7</v>
      </c>
      <c r="S96" s="56">
        <f t="shared" si="16"/>
        <v>1096.9000000000001</v>
      </c>
    </row>
    <row r="97" spans="9:19" s="9" customFormat="1" ht="30" customHeight="1" x14ac:dyDescent="0.25">
      <c r="I97" s="97" t="s">
        <v>16</v>
      </c>
      <c r="J97" s="98"/>
      <c r="K97" s="98"/>
      <c r="L97" s="98"/>
      <c r="M97" s="98"/>
      <c r="N97" s="29" t="s">
        <v>83</v>
      </c>
      <c r="O97" s="29" t="s">
        <v>87</v>
      </c>
      <c r="P97" s="29" t="s">
        <v>17</v>
      </c>
      <c r="Q97" s="37">
        <f t="shared" si="16"/>
        <v>1140</v>
      </c>
      <c r="R97" s="37">
        <f t="shared" si="16"/>
        <v>1048.7</v>
      </c>
      <c r="S97" s="56">
        <f t="shared" si="16"/>
        <v>1096.9000000000001</v>
      </c>
    </row>
    <row r="98" spans="9:19" s="9" customFormat="1" ht="28.5" customHeight="1" x14ac:dyDescent="0.25">
      <c r="I98" s="94" t="s">
        <v>18</v>
      </c>
      <c r="J98" s="95"/>
      <c r="K98" s="95"/>
      <c r="L98" s="95"/>
      <c r="M98" s="96"/>
      <c r="N98" s="29" t="s">
        <v>83</v>
      </c>
      <c r="O98" s="29" t="s">
        <v>87</v>
      </c>
      <c r="P98" s="29" t="s">
        <v>19</v>
      </c>
      <c r="Q98" s="37">
        <v>1140</v>
      </c>
      <c r="R98" s="45">
        <v>1048.7</v>
      </c>
      <c r="S98" s="57">
        <v>1096.9000000000001</v>
      </c>
    </row>
    <row r="99" spans="9:19" ht="99" customHeight="1" x14ac:dyDescent="0.25">
      <c r="I99" s="138" t="s">
        <v>88</v>
      </c>
      <c r="J99" s="139"/>
      <c r="K99" s="139"/>
      <c r="L99" s="139"/>
      <c r="M99" s="140"/>
      <c r="N99" s="29" t="s">
        <v>83</v>
      </c>
      <c r="O99" s="29" t="s">
        <v>89</v>
      </c>
      <c r="P99" s="29"/>
      <c r="Q99" s="37">
        <f t="shared" ref="Q99:S100" si="17">Q100</f>
        <v>250</v>
      </c>
      <c r="R99" s="37">
        <f t="shared" si="17"/>
        <v>757.3</v>
      </c>
      <c r="S99" s="56">
        <f t="shared" si="17"/>
        <v>791.9</v>
      </c>
    </row>
    <row r="100" spans="9:19" ht="31.5" customHeight="1" x14ac:dyDescent="0.25">
      <c r="I100" s="97" t="s">
        <v>16</v>
      </c>
      <c r="J100" s="98"/>
      <c r="K100" s="98"/>
      <c r="L100" s="98"/>
      <c r="M100" s="98"/>
      <c r="N100" s="29" t="s">
        <v>83</v>
      </c>
      <c r="O100" s="29" t="s">
        <v>89</v>
      </c>
      <c r="P100" s="29" t="s">
        <v>17</v>
      </c>
      <c r="Q100" s="37">
        <f t="shared" si="17"/>
        <v>250</v>
      </c>
      <c r="R100" s="37">
        <f t="shared" si="17"/>
        <v>757.3</v>
      </c>
      <c r="S100" s="56">
        <f t="shared" si="17"/>
        <v>791.9</v>
      </c>
    </row>
    <row r="101" spans="9:19" ht="25.5" customHeight="1" x14ac:dyDescent="0.25">
      <c r="I101" s="94" t="s">
        <v>18</v>
      </c>
      <c r="J101" s="95"/>
      <c r="K101" s="95"/>
      <c r="L101" s="95"/>
      <c r="M101" s="96"/>
      <c r="N101" s="29" t="s">
        <v>83</v>
      </c>
      <c r="O101" s="29" t="s">
        <v>89</v>
      </c>
      <c r="P101" s="29" t="s">
        <v>19</v>
      </c>
      <c r="Q101" s="37">
        <v>250</v>
      </c>
      <c r="R101" s="38">
        <v>757.3</v>
      </c>
      <c r="S101" s="62">
        <v>791.9</v>
      </c>
    </row>
    <row r="102" spans="9:19" ht="26.25" hidden="1" customHeight="1" x14ac:dyDescent="0.25">
      <c r="I102" s="191" t="s">
        <v>90</v>
      </c>
      <c r="J102" s="192"/>
      <c r="K102" s="192"/>
      <c r="L102" s="192"/>
      <c r="M102" s="192"/>
      <c r="N102" s="29" t="s">
        <v>83</v>
      </c>
      <c r="O102" s="29" t="s">
        <v>91</v>
      </c>
      <c r="P102" s="29"/>
      <c r="Q102" s="37">
        <f>Q103</f>
        <v>0</v>
      </c>
      <c r="R102" s="47"/>
      <c r="S102" s="57"/>
    </row>
    <row r="103" spans="9:19" ht="15" hidden="1" customHeight="1" x14ac:dyDescent="0.25">
      <c r="I103" s="135" t="s">
        <v>16</v>
      </c>
      <c r="J103" s="136"/>
      <c r="K103" s="136"/>
      <c r="L103" s="136"/>
      <c r="M103" s="13"/>
      <c r="N103" s="29" t="s">
        <v>83</v>
      </c>
      <c r="O103" s="29" t="s">
        <v>91</v>
      </c>
      <c r="P103" s="29" t="s">
        <v>17</v>
      </c>
      <c r="Q103" s="37">
        <f>Q104</f>
        <v>0</v>
      </c>
      <c r="R103" s="45"/>
      <c r="S103" s="57"/>
    </row>
    <row r="104" spans="9:19" ht="14.25" hidden="1" customHeight="1" x14ac:dyDescent="0.25">
      <c r="I104" s="94" t="s">
        <v>18</v>
      </c>
      <c r="J104" s="137"/>
      <c r="K104" s="137"/>
      <c r="L104" s="137"/>
      <c r="M104" s="13"/>
      <c r="N104" s="29" t="s">
        <v>83</v>
      </c>
      <c r="O104" s="29" t="s">
        <v>91</v>
      </c>
      <c r="P104" s="29" t="s">
        <v>19</v>
      </c>
      <c r="Q104" s="37"/>
      <c r="R104" s="45"/>
      <c r="S104" s="57"/>
    </row>
    <row r="105" spans="9:19" ht="15" hidden="1" customHeight="1" x14ac:dyDescent="0.25">
      <c r="I105" s="193" t="s">
        <v>92</v>
      </c>
      <c r="J105" s="194"/>
      <c r="K105" s="194"/>
      <c r="L105" s="194"/>
      <c r="M105" s="13"/>
      <c r="N105" s="29" t="s">
        <v>83</v>
      </c>
      <c r="O105" s="29" t="s">
        <v>93</v>
      </c>
      <c r="P105" s="29"/>
      <c r="Q105" s="39">
        <f>Q106</f>
        <v>0</v>
      </c>
      <c r="R105" s="48"/>
      <c r="S105" s="49"/>
    </row>
    <row r="106" spans="9:19" ht="15" hidden="1" customHeight="1" x14ac:dyDescent="0.25">
      <c r="I106" s="97" t="s">
        <v>16</v>
      </c>
      <c r="J106" s="98"/>
      <c r="K106" s="98"/>
      <c r="L106" s="98"/>
      <c r="M106" s="98"/>
      <c r="N106" s="29" t="s">
        <v>83</v>
      </c>
      <c r="O106" s="29" t="s">
        <v>93</v>
      </c>
      <c r="P106" s="29" t="s">
        <v>17</v>
      </c>
      <c r="Q106" s="39">
        <f>Q107</f>
        <v>0</v>
      </c>
      <c r="R106" s="49"/>
      <c r="S106" s="57"/>
    </row>
    <row r="107" spans="9:19" ht="15" hidden="1" customHeight="1" x14ac:dyDescent="0.25">
      <c r="I107" s="94" t="s">
        <v>18</v>
      </c>
      <c r="J107" s="137"/>
      <c r="K107" s="137"/>
      <c r="L107" s="137"/>
      <c r="M107" s="7"/>
      <c r="N107" s="29" t="s">
        <v>83</v>
      </c>
      <c r="O107" s="29" t="s">
        <v>93</v>
      </c>
      <c r="P107" s="29" t="s">
        <v>19</v>
      </c>
      <c r="Q107" s="39">
        <v>0</v>
      </c>
      <c r="R107" s="49"/>
      <c r="S107" s="57"/>
    </row>
    <row r="108" spans="9:19" ht="21.75" hidden="1" customHeight="1" x14ac:dyDescent="0.25">
      <c r="I108" s="193" t="s">
        <v>94</v>
      </c>
      <c r="J108" s="194"/>
      <c r="K108" s="194"/>
      <c r="L108" s="194"/>
      <c r="M108" s="13"/>
      <c r="N108" s="29" t="s">
        <v>83</v>
      </c>
      <c r="O108" s="29" t="s">
        <v>95</v>
      </c>
      <c r="P108" s="29"/>
      <c r="Q108" s="39">
        <f>Q109</f>
        <v>0</v>
      </c>
      <c r="R108" s="48"/>
      <c r="S108" s="49"/>
    </row>
    <row r="109" spans="9:19" hidden="1" x14ac:dyDescent="0.25">
      <c r="I109" s="97" t="s">
        <v>16</v>
      </c>
      <c r="J109" s="98"/>
      <c r="K109" s="98"/>
      <c r="L109" s="98"/>
      <c r="M109" s="98"/>
      <c r="N109" s="29" t="s">
        <v>83</v>
      </c>
      <c r="O109" s="29" t="s">
        <v>95</v>
      </c>
      <c r="P109" s="29" t="s">
        <v>17</v>
      </c>
      <c r="Q109" s="39">
        <f>Q110</f>
        <v>0</v>
      </c>
      <c r="R109" s="49"/>
      <c r="S109" s="57"/>
    </row>
    <row r="110" spans="9:19" hidden="1" x14ac:dyDescent="0.25">
      <c r="I110" s="94" t="s">
        <v>18</v>
      </c>
      <c r="J110" s="137"/>
      <c r="K110" s="137"/>
      <c r="L110" s="137"/>
      <c r="M110" s="7"/>
      <c r="N110" s="29" t="s">
        <v>83</v>
      </c>
      <c r="O110" s="29" t="s">
        <v>95</v>
      </c>
      <c r="P110" s="29" t="s">
        <v>19</v>
      </c>
      <c r="Q110" s="39">
        <v>0</v>
      </c>
      <c r="R110" s="49"/>
      <c r="S110" s="57"/>
    </row>
    <row r="111" spans="9:19" s="9" customFormat="1" ht="39.75" customHeight="1" x14ac:dyDescent="0.25">
      <c r="I111" s="138" t="s">
        <v>96</v>
      </c>
      <c r="J111" s="139"/>
      <c r="K111" s="139"/>
      <c r="L111" s="139"/>
      <c r="M111" s="140"/>
      <c r="N111" s="28" t="s">
        <v>83</v>
      </c>
      <c r="O111" s="28" t="s">
        <v>97</v>
      </c>
      <c r="P111" s="28"/>
      <c r="Q111" s="36">
        <f>Q112+Q115+Q118</f>
        <v>2500</v>
      </c>
      <c r="R111" s="36">
        <f>R112+R115+R118</f>
        <v>600</v>
      </c>
      <c r="S111" s="55">
        <f>S112+S115+S118</f>
        <v>1000</v>
      </c>
    </row>
    <row r="112" spans="9:19" s="9" customFormat="1" ht="54" customHeight="1" x14ac:dyDescent="0.25">
      <c r="I112" s="106" t="s">
        <v>102</v>
      </c>
      <c r="J112" s="107"/>
      <c r="K112" s="107"/>
      <c r="L112" s="107"/>
      <c r="M112" s="108"/>
      <c r="N112" s="29" t="s">
        <v>83</v>
      </c>
      <c r="O112" s="29" t="s">
        <v>103</v>
      </c>
      <c r="P112" s="29"/>
      <c r="Q112" s="37">
        <f t="shared" ref="Q112:S113" si="18">Q113</f>
        <v>0</v>
      </c>
      <c r="R112" s="37">
        <f t="shared" si="18"/>
        <v>0</v>
      </c>
      <c r="S112" s="56">
        <f t="shared" si="18"/>
        <v>0</v>
      </c>
    </row>
    <row r="113" spans="9:19" ht="24.75" customHeight="1" x14ac:dyDescent="0.25">
      <c r="I113" s="94" t="s">
        <v>16</v>
      </c>
      <c r="J113" s="95"/>
      <c r="K113" s="95"/>
      <c r="L113" s="95"/>
      <c r="M113" s="96"/>
      <c r="N113" s="29" t="s">
        <v>83</v>
      </c>
      <c r="O113" s="29" t="s">
        <v>103</v>
      </c>
      <c r="P113" s="29" t="s">
        <v>17</v>
      </c>
      <c r="Q113" s="37">
        <f t="shared" si="18"/>
        <v>0</v>
      </c>
      <c r="R113" s="37">
        <f t="shared" si="18"/>
        <v>0</v>
      </c>
      <c r="S113" s="56">
        <f t="shared" si="18"/>
        <v>0</v>
      </c>
    </row>
    <row r="114" spans="9:19" ht="27" customHeight="1" x14ac:dyDescent="0.25">
      <c r="I114" s="94" t="s">
        <v>18</v>
      </c>
      <c r="J114" s="95"/>
      <c r="K114" s="95"/>
      <c r="L114" s="95"/>
      <c r="M114" s="96"/>
      <c r="N114" s="29" t="s">
        <v>83</v>
      </c>
      <c r="O114" s="29" t="s">
        <v>103</v>
      </c>
      <c r="P114" s="29" t="s">
        <v>19</v>
      </c>
      <c r="Q114" s="37">
        <v>0</v>
      </c>
      <c r="R114" s="45">
        <v>0</v>
      </c>
      <c r="S114" s="57">
        <v>0</v>
      </c>
    </row>
    <row r="115" spans="9:19" ht="42" customHeight="1" x14ac:dyDescent="0.25">
      <c r="I115" s="138" t="s">
        <v>98</v>
      </c>
      <c r="J115" s="139"/>
      <c r="K115" s="139"/>
      <c r="L115" s="139"/>
      <c r="M115" s="140"/>
      <c r="N115" s="29" t="s">
        <v>83</v>
      </c>
      <c r="O115" s="29" t="s">
        <v>99</v>
      </c>
      <c r="P115" s="29" t="s">
        <v>190</v>
      </c>
      <c r="Q115" s="37">
        <f t="shared" ref="Q115:S116" si="19">Q116</f>
        <v>0</v>
      </c>
      <c r="R115" s="37">
        <f t="shared" si="19"/>
        <v>0</v>
      </c>
      <c r="S115" s="56">
        <f t="shared" si="19"/>
        <v>0</v>
      </c>
    </row>
    <row r="116" spans="9:19" ht="27.75" customHeight="1" x14ac:dyDescent="0.25">
      <c r="I116" s="94" t="s">
        <v>16</v>
      </c>
      <c r="J116" s="95"/>
      <c r="K116" s="95"/>
      <c r="L116" s="95"/>
      <c r="M116" s="96"/>
      <c r="N116" s="29" t="s">
        <v>83</v>
      </c>
      <c r="O116" s="29" t="s">
        <v>99</v>
      </c>
      <c r="P116" s="29" t="s">
        <v>17</v>
      </c>
      <c r="Q116" s="37">
        <f t="shared" si="19"/>
        <v>0</v>
      </c>
      <c r="R116" s="37">
        <f t="shared" si="19"/>
        <v>0</v>
      </c>
      <c r="S116" s="56">
        <f t="shared" si="19"/>
        <v>0</v>
      </c>
    </row>
    <row r="117" spans="9:19" ht="28.5" customHeight="1" x14ac:dyDescent="0.25">
      <c r="I117" s="94" t="s">
        <v>18</v>
      </c>
      <c r="J117" s="95"/>
      <c r="K117" s="95"/>
      <c r="L117" s="95"/>
      <c r="M117" s="96"/>
      <c r="N117" s="29" t="s">
        <v>83</v>
      </c>
      <c r="O117" s="29" t="s">
        <v>99</v>
      </c>
      <c r="P117" s="29" t="s">
        <v>19</v>
      </c>
      <c r="Q117" s="37"/>
      <c r="R117" s="46"/>
      <c r="S117" s="57"/>
    </row>
    <row r="118" spans="9:19" ht="33" customHeight="1" x14ac:dyDescent="0.25">
      <c r="I118" s="138" t="s">
        <v>100</v>
      </c>
      <c r="J118" s="139"/>
      <c r="K118" s="139"/>
      <c r="L118" s="139"/>
      <c r="M118" s="140"/>
      <c r="N118" s="29" t="s">
        <v>83</v>
      </c>
      <c r="O118" s="29" t="s">
        <v>101</v>
      </c>
      <c r="P118" s="29"/>
      <c r="Q118" s="37">
        <f t="shared" ref="Q118:S119" si="20">Q119</f>
        <v>2500</v>
      </c>
      <c r="R118" s="37">
        <f t="shared" si="20"/>
        <v>600</v>
      </c>
      <c r="S118" s="56">
        <f t="shared" si="20"/>
        <v>1000</v>
      </c>
    </row>
    <row r="119" spans="9:19" ht="27" customHeight="1" x14ac:dyDescent="0.25">
      <c r="I119" s="94" t="s">
        <v>16</v>
      </c>
      <c r="J119" s="95"/>
      <c r="K119" s="95"/>
      <c r="L119" s="95"/>
      <c r="M119" s="96"/>
      <c r="N119" s="29" t="s">
        <v>83</v>
      </c>
      <c r="O119" s="29" t="s">
        <v>101</v>
      </c>
      <c r="P119" s="29" t="s">
        <v>17</v>
      </c>
      <c r="Q119" s="37">
        <f t="shared" si="20"/>
        <v>2500</v>
      </c>
      <c r="R119" s="37">
        <f t="shared" si="20"/>
        <v>600</v>
      </c>
      <c r="S119" s="56">
        <f t="shared" si="20"/>
        <v>1000</v>
      </c>
    </row>
    <row r="120" spans="9:19" ht="27.75" customHeight="1" x14ac:dyDescent="0.25">
      <c r="I120" s="94" t="s">
        <v>18</v>
      </c>
      <c r="J120" s="95"/>
      <c r="K120" s="95"/>
      <c r="L120" s="95"/>
      <c r="M120" s="96"/>
      <c r="N120" s="29" t="s">
        <v>83</v>
      </c>
      <c r="O120" s="29" t="s">
        <v>101</v>
      </c>
      <c r="P120" s="29" t="s">
        <v>19</v>
      </c>
      <c r="Q120" s="37">
        <v>2500</v>
      </c>
      <c r="R120" s="46">
        <v>600</v>
      </c>
      <c r="S120" s="57">
        <v>1000</v>
      </c>
    </row>
    <row r="121" spans="9:19" ht="26.25" hidden="1" customHeight="1" x14ac:dyDescent="0.25">
      <c r="I121" s="144"/>
      <c r="J121" s="188"/>
      <c r="K121" s="188"/>
      <c r="L121" s="188"/>
      <c r="M121" s="14"/>
      <c r="N121" s="29"/>
      <c r="O121" s="29"/>
      <c r="P121" s="29"/>
      <c r="Q121" s="37"/>
      <c r="R121" s="46"/>
      <c r="S121" s="57"/>
    </row>
    <row r="122" spans="9:19" ht="26.25" hidden="1" customHeight="1" x14ac:dyDescent="0.25">
      <c r="I122" s="144"/>
      <c r="J122" s="188"/>
      <c r="K122" s="188"/>
      <c r="L122" s="188"/>
      <c r="M122" s="14"/>
      <c r="N122" s="29"/>
      <c r="O122" s="29"/>
      <c r="P122" s="29"/>
      <c r="Q122" s="37"/>
      <c r="R122" s="46"/>
      <c r="S122" s="57"/>
    </row>
    <row r="123" spans="9:19" ht="61.5" hidden="1" customHeight="1" x14ac:dyDescent="0.25">
      <c r="I123" s="99" t="s">
        <v>104</v>
      </c>
      <c r="J123" s="195"/>
      <c r="K123" s="195"/>
      <c r="L123" s="195"/>
      <c r="M123" s="196"/>
      <c r="N123" s="28" t="s">
        <v>83</v>
      </c>
      <c r="O123" s="28" t="s">
        <v>105</v>
      </c>
      <c r="P123" s="28"/>
      <c r="Q123" s="36">
        <f>Q124</f>
        <v>0</v>
      </c>
      <c r="R123" s="45"/>
      <c r="S123" s="57"/>
    </row>
    <row r="124" spans="9:19" ht="30" hidden="1" customHeight="1" x14ac:dyDescent="0.25">
      <c r="I124" s="135" t="s">
        <v>16</v>
      </c>
      <c r="J124" s="136"/>
      <c r="K124" s="136"/>
      <c r="L124" s="136"/>
      <c r="M124" s="14"/>
      <c r="N124" s="29" t="s">
        <v>83</v>
      </c>
      <c r="O124" s="29" t="s">
        <v>105</v>
      </c>
      <c r="P124" s="29" t="s">
        <v>17</v>
      </c>
      <c r="Q124" s="37">
        <f>Q125</f>
        <v>0</v>
      </c>
      <c r="R124" s="45"/>
      <c r="S124" s="57"/>
    </row>
    <row r="125" spans="9:19" hidden="1" x14ac:dyDescent="0.25">
      <c r="I125" s="94" t="s">
        <v>18</v>
      </c>
      <c r="J125" s="137"/>
      <c r="K125" s="137"/>
      <c r="L125" s="137"/>
      <c r="M125" s="14"/>
      <c r="N125" s="29" t="s">
        <v>83</v>
      </c>
      <c r="O125" s="29" t="s">
        <v>105</v>
      </c>
      <c r="P125" s="29" t="s">
        <v>19</v>
      </c>
      <c r="Q125" s="37"/>
      <c r="R125" s="45"/>
      <c r="S125" s="57"/>
    </row>
    <row r="126" spans="9:19" ht="39.75" customHeight="1" x14ac:dyDescent="0.25">
      <c r="I126" s="106" t="s">
        <v>106</v>
      </c>
      <c r="J126" s="107"/>
      <c r="K126" s="107"/>
      <c r="L126" s="107"/>
      <c r="M126" s="108"/>
      <c r="N126" s="28" t="s">
        <v>83</v>
      </c>
      <c r="O126" s="28" t="s">
        <v>107</v>
      </c>
      <c r="P126" s="28"/>
      <c r="Q126" s="36">
        <f>Q127+Q130+Q133</f>
        <v>10266.299999999999</v>
      </c>
      <c r="R126" s="36">
        <f>R127+R130+R133</f>
        <v>15723.7</v>
      </c>
      <c r="S126" s="55">
        <f>S127+S130+S133</f>
        <v>16996.900000000001</v>
      </c>
    </row>
    <row r="127" spans="9:19" s="17" customFormat="1" ht="72.75" customHeight="1" x14ac:dyDescent="0.25">
      <c r="I127" s="138" t="s">
        <v>108</v>
      </c>
      <c r="J127" s="139"/>
      <c r="K127" s="139"/>
      <c r="L127" s="139"/>
      <c r="M127" s="140"/>
      <c r="N127" s="29" t="s">
        <v>83</v>
      </c>
      <c r="O127" s="29" t="s">
        <v>109</v>
      </c>
      <c r="P127" s="29"/>
      <c r="Q127" s="42">
        <f t="shared" ref="Q127:S128" si="21">Q128</f>
        <v>9166.2999999999993</v>
      </c>
      <c r="R127" s="42">
        <f t="shared" si="21"/>
        <v>14755.100000000002</v>
      </c>
      <c r="S127" s="63">
        <f t="shared" si="21"/>
        <v>15983.500000000002</v>
      </c>
    </row>
    <row r="128" spans="9:19" ht="27" customHeight="1" x14ac:dyDescent="0.25">
      <c r="I128" s="94" t="s">
        <v>16</v>
      </c>
      <c r="J128" s="95"/>
      <c r="K128" s="95"/>
      <c r="L128" s="95"/>
      <c r="M128" s="96"/>
      <c r="N128" s="29" t="s">
        <v>83</v>
      </c>
      <c r="O128" s="29" t="s">
        <v>109</v>
      </c>
      <c r="P128" s="29" t="s">
        <v>17</v>
      </c>
      <c r="Q128" s="42">
        <f t="shared" si="21"/>
        <v>9166.2999999999993</v>
      </c>
      <c r="R128" s="42">
        <f t="shared" si="21"/>
        <v>14755.100000000002</v>
      </c>
      <c r="S128" s="63">
        <f t="shared" si="21"/>
        <v>15983.500000000002</v>
      </c>
    </row>
    <row r="129" spans="9:19" ht="28.5" customHeight="1" x14ac:dyDescent="0.25">
      <c r="I129" s="94" t="s">
        <v>18</v>
      </c>
      <c r="J129" s="95"/>
      <c r="K129" s="95"/>
      <c r="L129" s="95"/>
      <c r="M129" s="96"/>
      <c r="N129" s="29" t="s">
        <v>83</v>
      </c>
      <c r="O129" s="29" t="s">
        <v>109</v>
      </c>
      <c r="P129" s="29" t="s">
        <v>19</v>
      </c>
      <c r="Q129" s="42">
        <v>9166.2999999999993</v>
      </c>
      <c r="R129" s="73">
        <f>16704.4-1949.3</f>
        <v>14755.100000000002</v>
      </c>
      <c r="S129" s="62">
        <f>19987.9-4004.4</f>
        <v>15983.500000000002</v>
      </c>
    </row>
    <row r="130" spans="9:19" ht="61.5" customHeight="1" x14ac:dyDescent="0.25">
      <c r="I130" s="138" t="s">
        <v>110</v>
      </c>
      <c r="J130" s="139"/>
      <c r="K130" s="139"/>
      <c r="L130" s="139"/>
      <c r="M130" s="140"/>
      <c r="N130" s="29" t="s">
        <v>83</v>
      </c>
      <c r="O130" s="29" t="s">
        <v>111</v>
      </c>
      <c r="P130" s="29"/>
      <c r="Q130" s="42">
        <f t="shared" ref="Q130:S131" si="22">Q131</f>
        <v>800</v>
      </c>
      <c r="R130" s="42">
        <f t="shared" si="22"/>
        <v>838.8</v>
      </c>
      <c r="S130" s="63">
        <f t="shared" si="22"/>
        <v>877.2</v>
      </c>
    </row>
    <row r="131" spans="9:19" s="9" customFormat="1" ht="28.5" customHeight="1" x14ac:dyDescent="0.25">
      <c r="I131" s="94" t="s">
        <v>16</v>
      </c>
      <c r="J131" s="95"/>
      <c r="K131" s="95"/>
      <c r="L131" s="95"/>
      <c r="M131" s="96"/>
      <c r="N131" s="29" t="s">
        <v>83</v>
      </c>
      <c r="O131" s="29" t="s">
        <v>111</v>
      </c>
      <c r="P131" s="29" t="s">
        <v>17</v>
      </c>
      <c r="Q131" s="42">
        <f t="shared" si="22"/>
        <v>800</v>
      </c>
      <c r="R131" s="42">
        <f t="shared" si="22"/>
        <v>838.8</v>
      </c>
      <c r="S131" s="63">
        <f t="shared" si="22"/>
        <v>877.2</v>
      </c>
    </row>
    <row r="132" spans="9:19" ht="29.25" customHeight="1" x14ac:dyDescent="0.25">
      <c r="I132" s="94" t="s">
        <v>18</v>
      </c>
      <c r="J132" s="95"/>
      <c r="K132" s="95"/>
      <c r="L132" s="95"/>
      <c r="M132" s="96"/>
      <c r="N132" s="29" t="s">
        <v>83</v>
      </c>
      <c r="O132" s="29" t="s">
        <v>111</v>
      </c>
      <c r="P132" s="29" t="s">
        <v>19</v>
      </c>
      <c r="Q132" s="42">
        <v>800</v>
      </c>
      <c r="R132" s="45">
        <v>838.8</v>
      </c>
      <c r="S132" s="57">
        <v>877.2</v>
      </c>
    </row>
    <row r="133" spans="9:19" ht="112.5" customHeight="1" x14ac:dyDescent="0.25">
      <c r="I133" s="106" t="s">
        <v>112</v>
      </c>
      <c r="J133" s="107"/>
      <c r="K133" s="107"/>
      <c r="L133" s="107"/>
      <c r="M133" s="108"/>
      <c r="N133" s="29" t="s">
        <v>83</v>
      </c>
      <c r="O133" s="29" t="s">
        <v>113</v>
      </c>
      <c r="P133" s="29"/>
      <c r="Q133" s="42">
        <f t="shared" ref="Q133:S134" si="23">Q134</f>
        <v>300</v>
      </c>
      <c r="R133" s="42">
        <f t="shared" si="23"/>
        <v>129.80000000000001</v>
      </c>
      <c r="S133" s="63">
        <f t="shared" si="23"/>
        <v>136.19999999999999</v>
      </c>
    </row>
    <row r="134" spans="9:19" ht="29.25" customHeight="1" x14ac:dyDescent="0.25">
      <c r="I134" s="94" t="s">
        <v>16</v>
      </c>
      <c r="J134" s="95"/>
      <c r="K134" s="95"/>
      <c r="L134" s="95"/>
      <c r="M134" s="96"/>
      <c r="N134" s="29" t="s">
        <v>83</v>
      </c>
      <c r="O134" s="29" t="s">
        <v>113</v>
      </c>
      <c r="P134" s="29" t="s">
        <v>17</v>
      </c>
      <c r="Q134" s="42">
        <f t="shared" si="23"/>
        <v>300</v>
      </c>
      <c r="R134" s="42">
        <f t="shared" si="23"/>
        <v>129.80000000000001</v>
      </c>
      <c r="S134" s="63">
        <f t="shared" si="23"/>
        <v>136.19999999999999</v>
      </c>
    </row>
    <row r="135" spans="9:19" ht="29.25" customHeight="1" x14ac:dyDescent="0.25">
      <c r="I135" s="94" t="s">
        <v>18</v>
      </c>
      <c r="J135" s="95"/>
      <c r="K135" s="95"/>
      <c r="L135" s="95"/>
      <c r="M135" s="96"/>
      <c r="N135" s="29" t="s">
        <v>83</v>
      </c>
      <c r="O135" s="29" t="s">
        <v>113</v>
      </c>
      <c r="P135" s="29" t="s">
        <v>19</v>
      </c>
      <c r="Q135" s="42">
        <v>300</v>
      </c>
      <c r="R135" s="45">
        <v>129.80000000000001</v>
      </c>
      <c r="S135" s="57">
        <v>136.19999999999999</v>
      </c>
    </row>
    <row r="136" spans="9:19" s="9" customFormat="1" ht="33.75" customHeight="1" x14ac:dyDescent="0.25">
      <c r="I136" s="106" t="s">
        <v>114</v>
      </c>
      <c r="J136" s="107"/>
      <c r="K136" s="107"/>
      <c r="L136" s="107"/>
      <c r="M136" s="108"/>
      <c r="N136" s="28" t="s">
        <v>83</v>
      </c>
      <c r="O136" s="28" t="s">
        <v>115</v>
      </c>
      <c r="P136" s="28"/>
      <c r="Q136" s="36">
        <f>Q137+Q140+Q143+Q146</f>
        <v>12305.6</v>
      </c>
      <c r="R136" s="36">
        <f>R137+R140+R143+R146</f>
        <v>9315.2999999999993</v>
      </c>
      <c r="S136" s="55">
        <f>S137+S140+S143+S146</f>
        <v>5401.4</v>
      </c>
    </row>
    <row r="137" spans="9:19" hidden="1" x14ac:dyDescent="0.25">
      <c r="I137" s="133" t="s">
        <v>116</v>
      </c>
      <c r="J137" s="134"/>
      <c r="K137" s="134"/>
      <c r="L137" s="134"/>
      <c r="M137" s="7"/>
      <c r="N137" s="29" t="s">
        <v>83</v>
      </c>
      <c r="O137" s="29" t="s">
        <v>117</v>
      </c>
      <c r="P137" s="29"/>
      <c r="Q137" s="37">
        <f>Q138</f>
        <v>0</v>
      </c>
      <c r="R137" s="45"/>
      <c r="S137" s="57"/>
    </row>
    <row r="138" spans="9:19" s="17" customFormat="1" hidden="1" x14ac:dyDescent="0.25">
      <c r="I138" s="135" t="s">
        <v>16</v>
      </c>
      <c r="J138" s="136"/>
      <c r="K138" s="136"/>
      <c r="L138" s="136"/>
      <c r="M138" s="7"/>
      <c r="N138" s="29" t="s">
        <v>83</v>
      </c>
      <c r="O138" s="29" t="s">
        <v>117</v>
      </c>
      <c r="P138" s="29" t="s">
        <v>17</v>
      </c>
      <c r="Q138" s="37">
        <f>Q139</f>
        <v>0</v>
      </c>
      <c r="R138" s="45"/>
      <c r="S138" s="57"/>
    </row>
    <row r="139" spans="9:19" s="17" customFormat="1" hidden="1" x14ac:dyDescent="0.25">
      <c r="I139" s="94" t="s">
        <v>18</v>
      </c>
      <c r="J139" s="137"/>
      <c r="K139" s="137"/>
      <c r="L139" s="137"/>
      <c r="M139" s="7"/>
      <c r="N139" s="29" t="s">
        <v>83</v>
      </c>
      <c r="O139" s="29" t="s">
        <v>117</v>
      </c>
      <c r="P139" s="29" t="s">
        <v>19</v>
      </c>
      <c r="Q139" s="37">
        <f>63.1-63.1</f>
        <v>0</v>
      </c>
      <c r="R139" s="45"/>
      <c r="S139" s="57"/>
    </row>
    <row r="140" spans="9:19" s="17" customFormat="1" ht="57" customHeight="1" x14ac:dyDescent="0.25">
      <c r="I140" s="138" t="s">
        <v>118</v>
      </c>
      <c r="J140" s="139"/>
      <c r="K140" s="139"/>
      <c r="L140" s="139"/>
      <c r="M140" s="140"/>
      <c r="N140" s="29" t="s">
        <v>83</v>
      </c>
      <c r="O140" s="29" t="s">
        <v>119</v>
      </c>
      <c r="P140" s="29"/>
      <c r="Q140" s="37">
        <f t="shared" ref="Q140:S141" si="24">Q141</f>
        <v>7298.6</v>
      </c>
      <c r="R140" s="37">
        <f t="shared" si="24"/>
        <v>439</v>
      </c>
      <c r="S140" s="56">
        <f t="shared" si="24"/>
        <v>459.1</v>
      </c>
    </row>
    <row r="141" spans="9:19" s="17" customFormat="1" ht="25.5" customHeight="1" x14ac:dyDescent="0.25">
      <c r="I141" s="97" t="s">
        <v>16</v>
      </c>
      <c r="J141" s="98"/>
      <c r="K141" s="98"/>
      <c r="L141" s="98"/>
      <c r="M141" s="98"/>
      <c r="N141" s="29" t="s">
        <v>83</v>
      </c>
      <c r="O141" s="29" t="s">
        <v>119</v>
      </c>
      <c r="P141" s="29" t="s">
        <v>17</v>
      </c>
      <c r="Q141" s="37">
        <f t="shared" si="24"/>
        <v>7298.6</v>
      </c>
      <c r="R141" s="37">
        <f t="shared" si="24"/>
        <v>439</v>
      </c>
      <c r="S141" s="56">
        <f t="shared" si="24"/>
        <v>459.1</v>
      </c>
    </row>
    <row r="142" spans="9:19" s="17" customFormat="1" ht="31.5" customHeight="1" x14ac:dyDescent="0.25">
      <c r="I142" s="94" t="s">
        <v>18</v>
      </c>
      <c r="J142" s="95"/>
      <c r="K142" s="95"/>
      <c r="L142" s="95"/>
      <c r="M142" s="96"/>
      <c r="N142" s="29" t="s">
        <v>83</v>
      </c>
      <c r="O142" s="29" t="s">
        <v>119</v>
      </c>
      <c r="P142" s="29" t="s">
        <v>19</v>
      </c>
      <c r="Q142" s="37">
        <v>7298.6</v>
      </c>
      <c r="R142" s="38">
        <f>4589-4150</f>
        <v>439</v>
      </c>
      <c r="S142" s="57">
        <v>459.1</v>
      </c>
    </row>
    <row r="143" spans="9:19" s="9" customFormat="1" ht="84" customHeight="1" x14ac:dyDescent="0.25">
      <c r="I143" s="147" t="s">
        <v>120</v>
      </c>
      <c r="J143" s="148"/>
      <c r="K143" s="148"/>
      <c r="L143" s="148"/>
      <c r="M143" s="148"/>
      <c r="N143" s="29" t="s">
        <v>83</v>
      </c>
      <c r="O143" s="29" t="s">
        <v>121</v>
      </c>
      <c r="P143" s="29"/>
      <c r="Q143" s="42">
        <f t="shared" ref="Q143:S144" si="25">Q144</f>
        <v>3500</v>
      </c>
      <c r="R143" s="42">
        <f t="shared" si="25"/>
        <v>3670.4</v>
      </c>
      <c r="S143" s="63">
        <f t="shared" si="25"/>
        <v>3838.1</v>
      </c>
    </row>
    <row r="144" spans="9:19" s="9" customFormat="1" ht="27" customHeight="1" x14ac:dyDescent="0.25">
      <c r="I144" s="94" t="s">
        <v>16</v>
      </c>
      <c r="J144" s="95"/>
      <c r="K144" s="95"/>
      <c r="L144" s="95"/>
      <c r="M144" s="96"/>
      <c r="N144" s="29" t="s">
        <v>83</v>
      </c>
      <c r="O144" s="29" t="s">
        <v>121</v>
      </c>
      <c r="P144" s="29" t="s">
        <v>17</v>
      </c>
      <c r="Q144" s="42">
        <f t="shared" si="25"/>
        <v>3500</v>
      </c>
      <c r="R144" s="42">
        <f t="shared" si="25"/>
        <v>3670.4</v>
      </c>
      <c r="S144" s="63">
        <f t="shared" si="25"/>
        <v>3838.1</v>
      </c>
    </row>
    <row r="145" spans="9:19" s="9" customFormat="1" ht="26.25" customHeight="1" x14ac:dyDescent="0.25">
      <c r="I145" s="94" t="s">
        <v>18</v>
      </c>
      <c r="J145" s="95"/>
      <c r="K145" s="95"/>
      <c r="L145" s="95"/>
      <c r="M145" s="96"/>
      <c r="N145" s="29" t="s">
        <v>83</v>
      </c>
      <c r="O145" s="29" t="s">
        <v>121</v>
      </c>
      <c r="P145" s="29" t="s">
        <v>19</v>
      </c>
      <c r="Q145" s="42">
        <v>3500</v>
      </c>
      <c r="R145" s="45">
        <v>3670.4</v>
      </c>
      <c r="S145" s="57">
        <v>3838.1</v>
      </c>
    </row>
    <row r="146" spans="9:19" s="9" customFormat="1" ht="42.75" customHeight="1" x14ac:dyDescent="0.25">
      <c r="I146" s="101" t="s">
        <v>183</v>
      </c>
      <c r="J146" s="102"/>
      <c r="K146" s="102"/>
      <c r="L146" s="102"/>
      <c r="M146" s="102"/>
      <c r="N146" s="29" t="s">
        <v>83</v>
      </c>
      <c r="O146" s="29" t="s">
        <v>182</v>
      </c>
      <c r="P146" s="29"/>
      <c r="Q146" s="68">
        <f t="shared" ref="Q146:S147" si="26">Q147</f>
        <v>1507</v>
      </c>
      <c r="R146" s="68">
        <f t="shared" si="26"/>
        <v>5205.8999999999996</v>
      </c>
      <c r="S146" s="69">
        <f t="shared" si="26"/>
        <v>1104.2</v>
      </c>
    </row>
    <row r="147" spans="9:19" s="9" customFormat="1" ht="24.75" customHeight="1" x14ac:dyDescent="0.25">
      <c r="I147" s="94" t="s">
        <v>16</v>
      </c>
      <c r="J147" s="95"/>
      <c r="K147" s="95"/>
      <c r="L147" s="95"/>
      <c r="M147" s="96"/>
      <c r="N147" s="29" t="s">
        <v>83</v>
      </c>
      <c r="O147" s="29" t="s">
        <v>182</v>
      </c>
      <c r="P147" s="29" t="s">
        <v>17</v>
      </c>
      <c r="Q147" s="68">
        <f t="shared" si="26"/>
        <v>1507</v>
      </c>
      <c r="R147" s="68">
        <f t="shared" si="26"/>
        <v>5205.8999999999996</v>
      </c>
      <c r="S147" s="69">
        <f t="shared" si="26"/>
        <v>1104.2</v>
      </c>
    </row>
    <row r="148" spans="9:19" s="9" customFormat="1" ht="26.25" customHeight="1" x14ac:dyDescent="0.25">
      <c r="I148" s="94" t="s">
        <v>18</v>
      </c>
      <c r="J148" s="95"/>
      <c r="K148" s="95"/>
      <c r="L148" s="95"/>
      <c r="M148" s="96"/>
      <c r="N148" s="29" t="s">
        <v>83</v>
      </c>
      <c r="O148" s="29" t="s">
        <v>182</v>
      </c>
      <c r="P148" s="29" t="s">
        <v>19</v>
      </c>
      <c r="Q148" s="68">
        <v>1507</v>
      </c>
      <c r="R148" s="70">
        <f>1055.9+4150</f>
        <v>5205.8999999999996</v>
      </c>
      <c r="S148" s="70">
        <v>1104.2</v>
      </c>
    </row>
    <row r="149" spans="9:19" ht="21.75" customHeight="1" x14ac:dyDescent="0.25">
      <c r="I149" s="106" t="s">
        <v>122</v>
      </c>
      <c r="J149" s="107"/>
      <c r="K149" s="107"/>
      <c r="L149" s="107"/>
      <c r="M149" s="108"/>
      <c r="N149" s="28" t="s">
        <v>123</v>
      </c>
      <c r="O149" s="28"/>
      <c r="P149" s="28"/>
      <c r="Q149" s="36">
        <f>Q150+Q154+Q162</f>
        <v>5580</v>
      </c>
      <c r="R149" s="36">
        <f>R150+R154+R162</f>
        <v>5851.7000000000007</v>
      </c>
      <c r="S149" s="55">
        <f>S150+S154+S162</f>
        <v>6119.2000000000007</v>
      </c>
    </row>
    <row r="150" spans="9:19" ht="26.25" customHeight="1" x14ac:dyDescent="0.25">
      <c r="I150" s="109" t="s">
        <v>124</v>
      </c>
      <c r="J150" s="110"/>
      <c r="K150" s="110"/>
      <c r="L150" s="110"/>
      <c r="M150" s="110"/>
      <c r="N150" s="28" t="s">
        <v>125</v>
      </c>
      <c r="O150" s="28"/>
      <c r="P150" s="28"/>
      <c r="Q150" s="36">
        <f>Q152</f>
        <v>114</v>
      </c>
      <c r="R150" s="36">
        <f>R152</f>
        <v>119.6</v>
      </c>
      <c r="S150" s="55">
        <f>S152</f>
        <v>125.1</v>
      </c>
    </row>
    <row r="151" spans="9:19" ht="141" customHeight="1" x14ac:dyDescent="0.25">
      <c r="I151" s="91" t="s">
        <v>126</v>
      </c>
      <c r="J151" s="92"/>
      <c r="K151" s="92"/>
      <c r="L151" s="92"/>
      <c r="M151" s="93"/>
      <c r="N151" s="28" t="s">
        <v>125</v>
      </c>
      <c r="O151" s="28" t="s">
        <v>127</v>
      </c>
      <c r="P151" s="28"/>
      <c r="Q151" s="36">
        <f>Q150</f>
        <v>114</v>
      </c>
      <c r="R151" s="36">
        <f>R150</f>
        <v>119.6</v>
      </c>
      <c r="S151" s="55">
        <f>S150</f>
        <v>125.1</v>
      </c>
    </row>
    <row r="152" spans="9:19" ht="28.5" customHeight="1" x14ac:dyDescent="0.25">
      <c r="I152" s="94" t="s">
        <v>16</v>
      </c>
      <c r="J152" s="95"/>
      <c r="K152" s="95"/>
      <c r="L152" s="95"/>
      <c r="M152" s="96"/>
      <c r="N152" s="29" t="s">
        <v>125</v>
      </c>
      <c r="O152" s="29" t="s">
        <v>128</v>
      </c>
      <c r="P152" s="29" t="s">
        <v>17</v>
      </c>
      <c r="Q152" s="37">
        <f>Q153</f>
        <v>114</v>
      </c>
      <c r="R152" s="37">
        <f>R153</f>
        <v>119.6</v>
      </c>
      <c r="S152" s="56">
        <f>S153</f>
        <v>125.1</v>
      </c>
    </row>
    <row r="153" spans="9:19" ht="29.25" customHeight="1" x14ac:dyDescent="0.25">
      <c r="I153" s="94" t="s">
        <v>18</v>
      </c>
      <c r="J153" s="95"/>
      <c r="K153" s="95"/>
      <c r="L153" s="95"/>
      <c r="M153" s="96"/>
      <c r="N153" s="29" t="s">
        <v>125</v>
      </c>
      <c r="O153" s="29" t="s">
        <v>128</v>
      </c>
      <c r="P153" s="29" t="s">
        <v>19</v>
      </c>
      <c r="Q153" s="37">
        <v>114</v>
      </c>
      <c r="R153" s="45">
        <v>119.6</v>
      </c>
      <c r="S153" s="57">
        <v>125.1</v>
      </c>
    </row>
    <row r="154" spans="9:19" ht="21" customHeight="1" x14ac:dyDescent="0.25">
      <c r="I154" s="101" t="s">
        <v>129</v>
      </c>
      <c r="J154" s="102"/>
      <c r="K154" s="102"/>
      <c r="L154" s="102"/>
      <c r="M154" s="102"/>
      <c r="N154" s="28" t="s">
        <v>130</v>
      </c>
      <c r="O154" s="28"/>
      <c r="P154" s="28"/>
      <c r="Q154" s="36">
        <f>Q155</f>
        <v>5460.4</v>
      </c>
      <c r="R154" s="36">
        <f>R155</f>
        <v>5726.3</v>
      </c>
      <c r="S154" s="55">
        <f>S155</f>
        <v>5987.9000000000005</v>
      </c>
    </row>
    <row r="155" spans="9:19" ht="45" customHeight="1" x14ac:dyDescent="0.25">
      <c r="I155" s="129" t="s">
        <v>131</v>
      </c>
      <c r="J155" s="130"/>
      <c r="K155" s="130"/>
      <c r="L155" s="130"/>
      <c r="M155" s="130"/>
      <c r="N155" s="28" t="s">
        <v>130</v>
      </c>
      <c r="O155" s="28" t="s">
        <v>132</v>
      </c>
      <c r="P155" s="28"/>
      <c r="Q155" s="36">
        <f>Q156+Q158+Q160</f>
        <v>5460.4</v>
      </c>
      <c r="R155" s="36">
        <f>R156+R158+R160</f>
        <v>5726.3</v>
      </c>
      <c r="S155" s="55">
        <f>S156+S158+S160</f>
        <v>5987.9000000000005</v>
      </c>
    </row>
    <row r="156" spans="9:19" ht="56.25" customHeight="1" x14ac:dyDescent="0.25">
      <c r="I156" s="111" t="s">
        <v>12</v>
      </c>
      <c r="J156" s="112"/>
      <c r="K156" s="112"/>
      <c r="L156" s="112"/>
      <c r="M156" s="112"/>
      <c r="N156" s="29" t="s">
        <v>130</v>
      </c>
      <c r="O156" s="29" t="s">
        <v>132</v>
      </c>
      <c r="P156" s="29" t="s">
        <v>13</v>
      </c>
      <c r="Q156" s="37">
        <f>Q157</f>
        <v>2220.1</v>
      </c>
      <c r="R156" s="37">
        <f>R157</f>
        <v>2328.1999999999998</v>
      </c>
      <c r="S156" s="56">
        <f>S157</f>
        <v>2434.5</v>
      </c>
    </row>
    <row r="157" spans="9:19" ht="19.5" customHeight="1" x14ac:dyDescent="0.25">
      <c r="I157" s="97" t="s">
        <v>133</v>
      </c>
      <c r="J157" s="98"/>
      <c r="K157" s="98"/>
      <c r="L157" s="98"/>
      <c r="M157" s="98"/>
      <c r="N157" s="29" t="s">
        <v>130</v>
      </c>
      <c r="O157" s="29" t="s">
        <v>132</v>
      </c>
      <c r="P157" s="29" t="s">
        <v>134</v>
      </c>
      <c r="Q157" s="37">
        <v>2220.1</v>
      </c>
      <c r="R157" s="45">
        <v>2328.1999999999998</v>
      </c>
      <c r="S157" s="57">
        <v>2434.5</v>
      </c>
    </row>
    <row r="158" spans="9:19" ht="27" customHeight="1" x14ac:dyDescent="0.25">
      <c r="I158" s="97" t="s">
        <v>16</v>
      </c>
      <c r="J158" s="98"/>
      <c r="K158" s="98"/>
      <c r="L158" s="98"/>
      <c r="M158" s="98"/>
      <c r="N158" s="29" t="s">
        <v>130</v>
      </c>
      <c r="O158" s="29" t="s">
        <v>132</v>
      </c>
      <c r="P158" s="29" t="s">
        <v>17</v>
      </c>
      <c r="Q158" s="37">
        <f>Q159</f>
        <v>3240.2</v>
      </c>
      <c r="R158" s="37">
        <f>R159</f>
        <v>3398</v>
      </c>
      <c r="S158" s="56">
        <f>S159</f>
        <v>3553.3</v>
      </c>
    </row>
    <row r="159" spans="9:19" ht="26.25" customHeight="1" x14ac:dyDescent="0.25">
      <c r="I159" s="94" t="s">
        <v>18</v>
      </c>
      <c r="J159" s="95"/>
      <c r="K159" s="95"/>
      <c r="L159" s="95"/>
      <c r="M159" s="96"/>
      <c r="N159" s="29" t="s">
        <v>130</v>
      </c>
      <c r="O159" s="29" t="s">
        <v>132</v>
      </c>
      <c r="P159" s="29" t="s">
        <v>19</v>
      </c>
      <c r="Q159" s="37">
        <v>3240.2</v>
      </c>
      <c r="R159" s="45">
        <v>3398</v>
      </c>
      <c r="S159" s="57">
        <v>3553.3</v>
      </c>
    </row>
    <row r="160" spans="9:19" ht="15.75" customHeight="1" x14ac:dyDescent="0.25">
      <c r="I160" s="131" t="s">
        <v>30</v>
      </c>
      <c r="J160" s="132"/>
      <c r="K160" s="132"/>
      <c r="L160" s="132"/>
      <c r="M160" s="132"/>
      <c r="N160" s="29" t="s">
        <v>130</v>
      </c>
      <c r="O160" s="29" t="s">
        <v>132</v>
      </c>
      <c r="P160" s="29" t="s">
        <v>32</v>
      </c>
      <c r="Q160" s="37">
        <f>Q161</f>
        <v>0.1</v>
      </c>
      <c r="R160" s="37">
        <f>R161</f>
        <v>0.1</v>
      </c>
      <c r="S160" s="56">
        <f>S161</f>
        <v>0.1</v>
      </c>
    </row>
    <row r="161" spans="9:19" ht="21" customHeight="1" x14ac:dyDescent="0.25">
      <c r="I161" s="115" t="s">
        <v>24</v>
      </c>
      <c r="J161" s="116"/>
      <c r="K161" s="116"/>
      <c r="L161" s="116"/>
      <c r="M161" s="117"/>
      <c r="N161" s="29" t="s">
        <v>130</v>
      </c>
      <c r="O161" s="29" t="s">
        <v>132</v>
      </c>
      <c r="P161" s="29" t="s">
        <v>26</v>
      </c>
      <c r="Q161" s="37">
        <v>0.1</v>
      </c>
      <c r="R161" s="45">
        <v>0.1</v>
      </c>
      <c r="S161" s="57">
        <v>0.1</v>
      </c>
    </row>
    <row r="162" spans="9:19" ht="21" customHeight="1" x14ac:dyDescent="0.25">
      <c r="I162" s="118" t="s">
        <v>135</v>
      </c>
      <c r="J162" s="119"/>
      <c r="K162" s="119"/>
      <c r="L162" s="119"/>
      <c r="M162" s="120"/>
      <c r="N162" s="28" t="s">
        <v>136</v>
      </c>
      <c r="O162" s="28"/>
      <c r="P162" s="28"/>
      <c r="Q162" s="40">
        <f>Q163+Q166</f>
        <v>5.6</v>
      </c>
      <c r="R162" s="40">
        <f>R163+R166</f>
        <v>5.8</v>
      </c>
      <c r="S162" s="65">
        <f>S163+S166</f>
        <v>6.2</v>
      </c>
    </row>
    <row r="163" spans="9:19" ht="80.25" customHeight="1" x14ac:dyDescent="0.25">
      <c r="I163" s="126" t="s">
        <v>67</v>
      </c>
      <c r="J163" s="127"/>
      <c r="K163" s="127"/>
      <c r="L163" s="127"/>
      <c r="M163" s="128"/>
      <c r="N163" s="33" t="s">
        <v>136</v>
      </c>
      <c r="O163" s="34" t="s">
        <v>68</v>
      </c>
      <c r="P163" s="33"/>
      <c r="Q163" s="40">
        <f t="shared" ref="Q163:S164" si="27">Q164</f>
        <v>2.8</v>
      </c>
      <c r="R163" s="40">
        <f t="shared" si="27"/>
        <v>2.9</v>
      </c>
      <c r="S163" s="65">
        <f t="shared" si="27"/>
        <v>3.1</v>
      </c>
    </row>
    <row r="164" spans="9:19" ht="30.75" customHeight="1" x14ac:dyDescent="0.25">
      <c r="I164" s="113" t="s">
        <v>16</v>
      </c>
      <c r="J164" s="114"/>
      <c r="K164" s="114"/>
      <c r="L164" s="114"/>
      <c r="M164" s="18"/>
      <c r="N164" s="32" t="s">
        <v>136</v>
      </c>
      <c r="O164" s="35" t="s">
        <v>68</v>
      </c>
      <c r="P164" s="32" t="s">
        <v>17</v>
      </c>
      <c r="Q164" s="40">
        <f t="shared" si="27"/>
        <v>2.8</v>
      </c>
      <c r="R164" s="40">
        <f t="shared" si="27"/>
        <v>2.9</v>
      </c>
      <c r="S164" s="65">
        <f t="shared" si="27"/>
        <v>3.1</v>
      </c>
    </row>
    <row r="165" spans="9:19" ht="28.5" customHeight="1" x14ac:dyDescent="0.25">
      <c r="I165" s="113" t="s">
        <v>18</v>
      </c>
      <c r="J165" s="124"/>
      <c r="K165" s="124"/>
      <c r="L165" s="124"/>
      <c r="M165" s="125"/>
      <c r="N165" s="32" t="s">
        <v>136</v>
      </c>
      <c r="O165" s="35" t="s">
        <v>68</v>
      </c>
      <c r="P165" s="32" t="s">
        <v>19</v>
      </c>
      <c r="Q165" s="42">
        <v>2.8</v>
      </c>
      <c r="R165" s="45">
        <v>2.9</v>
      </c>
      <c r="S165" s="57">
        <v>3.1</v>
      </c>
    </row>
    <row r="166" spans="9:19" ht="63" customHeight="1" x14ac:dyDescent="0.25">
      <c r="I166" s="121" t="s">
        <v>137</v>
      </c>
      <c r="J166" s="122"/>
      <c r="K166" s="122"/>
      <c r="L166" s="122"/>
      <c r="M166" s="123"/>
      <c r="N166" s="33" t="s">
        <v>136</v>
      </c>
      <c r="O166" s="34" t="s">
        <v>63</v>
      </c>
      <c r="P166" s="34"/>
      <c r="Q166" s="40">
        <f t="shared" ref="Q166:S167" si="28">Q167</f>
        <v>2.8</v>
      </c>
      <c r="R166" s="40">
        <f t="shared" si="28"/>
        <v>2.9</v>
      </c>
      <c r="S166" s="65">
        <f t="shared" si="28"/>
        <v>3.1</v>
      </c>
    </row>
    <row r="167" spans="9:19" ht="27.75" customHeight="1" x14ac:dyDescent="0.25">
      <c r="I167" s="113" t="s">
        <v>16</v>
      </c>
      <c r="J167" s="114"/>
      <c r="K167" s="114"/>
      <c r="L167" s="114"/>
      <c r="M167" s="19"/>
      <c r="N167" s="32" t="s">
        <v>136</v>
      </c>
      <c r="O167" s="35" t="s">
        <v>63</v>
      </c>
      <c r="P167" s="35" t="s">
        <v>17</v>
      </c>
      <c r="Q167" s="42">
        <f t="shared" si="28"/>
        <v>2.8</v>
      </c>
      <c r="R167" s="42">
        <f t="shared" si="28"/>
        <v>2.9</v>
      </c>
      <c r="S167" s="63">
        <f t="shared" si="28"/>
        <v>3.1</v>
      </c>
    </row>
    <row r="168" spans="9:19" ht="30.75" customHeight="1" x14ac:dyDescent="0.25">
      <c r="I168" s="113" t="s">
        <v>18</v>
      </c>
      <c r="J168" s="124"/>
      <c r="K168" s="124"/>
      <c r="L168" s="124"/>
      <c r="M168" s="125"/>
      <c r="N168" s="32" t="s">
        <v>136</v>
      </c>
      <c r="O168" s="35" t="s">
        <v>63</v>
      </c>
      <c r="P168" s="35" t="s">
        <v>19</v>
      </c>
      <c r="Q168" s="42">
        <v>2.8</v>
      </c>
      <c r="R168" s="45">
        <v>2.9</v>
      </c>
      <c r="S168" s="57">
        <v>3.1</v>
      </c>
    </row>
    <row r="169" spans="9:19" ht="21" hidden="1" customHeight="1" x14ac:dyDescent="0.25">
      <c r="I169" s="64"/>
      <c r="J169" s="20"/>
      <c r="K169" s="20"/>
      <c r="L169" s="20"/>
      <c r="M169" s="15"/>
      <c r="N169" s="29"/>
      <c r="O169" s="29"/>
      <c r="P169" s="29"/>
      <c r="Q169" s="37"/>
      <c r="R169" s="45"/>
      <c r="S169" s="57"/>
    </row>
    <row r="170" spans="9:19" ht="21" hidden="1" customHeight="1" x14ac:dyDescent="0.25">
      <c r="I170" s="64"/>
      <c r="J170" s="20"/>
      <c r="K170" s="20"/>
      <c r="L170" s="20"/>
      <c r="M170" s="15"/>
      <c r="N170" s="29"/>
      <c r="O170" s="29"/>
      <c r="P170" s="29"/>
      <c r="Q170" s="37"/>
      <c r="R170" s="45"/>
      <c r="S170" s="57"/>
    </row>
    <row r="171" spans="9:19" ht="21" hidden="1" customHeight="1" x14ac:dyDescent="0.25">
      <c r="I171" s="64"/>
      <c r="J171" s="20"/>
      <c r="K171" s="20"/>
      <c r="L171" s="20"/>
      <c r="M171" s="15"/>
      <c r="N171" s="29"/>
      <c r="O171" s="29"/>
      <c r="P171" s="29"/>
      <c r="Q171" s="37"/>
      <c r="R171" s="45"/>
      <c r="S171" s="57"/>
    </row>
    <row r="172" spans="9:19" ht="21" hidden="1" customHeight="1" x14ac:dyDescent="0.25">
      <c r="I172" s="64"/>
      <c r="J172" s="20"/>
      <c r="K172" s="20"/>
      <c r="L172" s="20"/>
      <c r="M172" s="15"/>
      <c r="N172" s="29"/>
      <c r="O172" s="29"/>
      <c r="P172" s="29"/>
      <c r="Q172" s="37"/>
      <c r="R172" s="45"/>
      <c r="S172" s="57"/>
    </row>
    <row r="173" spans="9:19" ht="21" hidden="1" customHeight="1" x14ac:dyDescent="0.25">
      <c r="I173" s="64"/>
      <c r="J173" s="20"/>
      <c r="K173" s="20"/>
      <c r="L173" s="20"/>
      <c r="M173" s="15"/>
      <c r="N173" s="29"/>
      <c r="O173" s="29"/>
      <c r="P173" s="29"/>
      <c r="Q173" s="37"/>
      <c r="R173" s="45"/>
      <c r="S173" s="57"/>
    </row>
    <row r="174" spans="9:19" ht="26.25" customHeight="1" x14ac:dyDescent="0.25">
      <c r="I174" s="109" t="s">
        <v>138</v>
      </c>
      <c r="J174" s="110"/>
      <c r="K174" s="110"/>
      <c r="L174" s="110"/>
      <c r="M174" s="110"/>
      <c r="N174" s="28" t="s">
        <v>139</v>
      </c>
      <c r="O174" s="28"/>
      <c r="P174" s="28"/>
      <c r="Q174" s="36">
        <f>Q175</f>
        <v>4750</v>
      </c>
      <c r="R174" s="36">
        <f t="shared" ref="R174:S177" si="29">R175</f>
        <v>4981.3</v>
      </c>
      <c r="S174" s="55">
        <f t="shared" si="29"/>
        <v>5208.8999999999996</v>
      </c>
    </row>
    <row r="175" spans="9:19" ht="24" customHeight="1" x14ac:dyDescent="0.25">
      <c r="I175" s="87" t="s">
        <v>140</v>
      </c>
      <c r="J175" s="88"/>
      <c r="K175" s="88"/>
      <c r="L175" s="88"/>
      <c r="M175" s="88"/>
      <c r="N175" s="28" t="s">
        <v>141</v>
      </c>
      <c r="O175" s="28"/>
      <c r="P175" s="28"/>
      <c r="Q175" s="36">
        <f>Q176</f>
        <v>4750</v>
      </c>
      <c r="R175" s="36">
        <f t="shared" si="29"/>
        <v>4981.3</v>
      </c>
      <c r="S175" s="55">
        <f t="shared" si="29"/>
        <v>5208.8999999999996</v>
      </c>
    </row>
    <row r="176" spans="9:19" ht="45" customHeight="1" x14ac:dyDescent="0.25">
      <c r="I176" s="111" t="s">
        <v>142</v>
      </c>
      <c r="J176" s="112"/>
      <c r="K176" s="112"/>
      <c r="L176" s="112"/>
      <c r="M176" s="112"/>
      <c r="N176" s="29" t="s">
        <v>141</v>
      </c>
      <c r="O176" s="29" t="s">
        <v>143</v>
      </c>
      <c r="P176" s="29"/>
      <c r="Q176" s="37">
        <f>Q177</f>
        <v>4750</v>
      </c>
      <c r="R176" s="37">
        <f t="shared" si="29"/>
        <v>4981.3</v>
      </c>
      <c r="S176" s="56">
        <f t="shared" si="29"/>
        <v>5208.8999999999996</v>
      </c>
    </row>
    <row r="177" spans="9:19" ht="30.75" customHeight="1" x14ac:dyDescent="0.25">
      <c r="I177" s="97" t="s">
        <v>16</v>
      </c>
      <c r="J177" s="98"/>
      <c r="K177" s="98"/>
      <c r="L177" s="98"/>
      <c r="M177" s="98"/>
      <c r="N177" s="29" t="s">
        <v>141</v>
      </c>
      <c r="O177" s="29" t="s">
        <v>143</v>
      </c>
      <c r="P177" s="29" t="s">
        <v>17</v>
      </c>
      <c r="Q177" s="37">
        <f>Q178</f>
        <v>4750</v>
      </c>
      <c r="R177" s="37">
        <f t="shared" si="29"/>
        <v>4981.3</v>
      </c>
      <c r="S177" s="56">
        <f t="shared" si="29"/>
        <v>5208.8999999999996</v>
      </c>
    </row>
    <row r="178" spans="9:19" ht="30.75" customHeight="1" x14ac:dyDescent="0.25">
      <c r="I178" s="94" t="s">
        <v>18</v>
      </c>
      <c r="J178" s="95"/>
      <c r="K178" s="95"/>
      <c r="L178" s="95"/>
      <c r="M178" s="96"/>
      <c r="N178" s="29" t="s">
        <v>141</v>
      </c>
      <c r="O178" s="29" t="s">
        <v>143</v>
      </c>
      <c r="P178" s="29" t="s">
        <v>19</v>
      </c>
      <c r="Q178" s="37">
        <v>4750</v>
      </c>
      <c r="R178" s="38">
        <v>4981.3</v>
      </c>
      <c r="S178" s="49">
        <v>5208.8999999999996</v>
      </c>
    </row>
    <row r="179" spans="9:19" s="9" customFormat="1" ht="25.5" customHeight="1" x14ac:dyDescent="0.25">
      <c r="I179" s="106" t="s">
        <v>144</v>
      </c>
      <c r="J179" s="107"/>
      <c r="K179" s="107"/>
      <c r="L179" s="107"/>
      <c r="M179" s="108"/>
      <c r="N179" s="28" t="s">
        <v>145</v>
      </c>
      <c r="O179" s="28"/>
      <c r="P179" s="28"/>
      <c r="Q179" s="36">
        <f>Q185+Q188+Q180</f>
        <v>1597.2</v>
      </c>
      <c r="R179" s="36">
        <f>R185+R188+R180</f>
        <v>1674.6999999999998</v>
      </c>
      <c r="S179" s="55">
        <f>S185+S188+S180</f>
        <v>1751.1999999999998</v>
      </c>
    </row>
    <row r="180" spans="9:19" s="9" customFormat="1" ht="24" customHeight="1" x14ac:dyDescent="0.25">
      <c r="I180" s="106" t="s">
        <v>146</v>
      </c>
      <c r="J180" s="107"/>
      <c r="K180" s="107"/>
      <c r="L180" s="107"/>
      <c r="M180" s="108"/>
      <c r="N180" s="28" t="s">
        <v>147</v>
      </c>
      <c r="O180" s="28"/>
      <c r="P180" s="28"/>
      <c r="Q180" s="36">
        <f>Q181</f>
        <v>317.2</v>
      </c>
      <c r="R180" s="36">
        <f t="shared" ref="R180:S182" si="30">R181</f>
        <v>332.6</v>
      </c>
      <c r="S180" s="55">
        <f t="shared" si="30"/>
        <v>347.8</v>
      </c>
    </row>
    <row r="181" spans="9:19" s="9" customFormat="1" ht="102" customHeight="1" x14ac:dyDescent="0.25">
      <c r="I181" s="91" t="s">
        <v>148</v>
      </c>
      <c r="J181" s="92"/>
      <c r="K181" s="92"/>
      <c r="L181" s="92"/>
      <c r="M181" s="93"/>
      <c r="N181" s="28" t="s">
        <v>147</v>
      </c>
      <c r="O181" s="28" t="s">
        <v>149</v>
      </c>
      <c r="P181" s="28"/>
      <c r="Q181" s="36">
        <f>Q182</f>
        <v>317.2</v>
      </c>
      <c r="R181" s="36">
        <f t="shared" si="30"/>
        <v>332.6</v>
      </c>
      <c r="S181" s="55">
        <f t="shared" si="30"/>
        <v>347.8</v>
      </c>
    </row>
    <row r="182" spans="9:19" s="9" customFormat="1" ht="24" customHeight="1" x14ac:dyDescent="0.25">
      <c r="I182" s="97" t="s">
        <v>150</v>
      </c>
      <c r="J182" s="98"/>
      <c r="K182" s="98"/>
      <c r="L182" s="98"/>
      <c r="M182" s="98"/>
      <c r="N182" s="29" t="s">
        <v>147</v>
      </c>
      <c r="O182" s="29" t="s">
        <v>149</v>
      </c>
      <c r="P182" s="29" t="s">
        <v>151</v>
      </c>
      <c r="Q182" s="37">
        <f>Q183</f>
        <v>317.2</v>
      </c>
      <c r="R182" s="37">
        <f t="shared" si="30"/>
        <v>332.6</v>
      </c>
      <c r="S182" s="56">
        <f t="shared" si="30"/>
        <v>347.8</v>
      </c>
    </row>
    <row r="183" spans="9:19" s="9" customFormat="1" ht="29.25" customHeight="1" x14ac:dyDescent="0.25">
      <c r="I183" s="97" t="s">
        <v>152</v>
      </c>
      <c r="J183" s="98"/>
      <c r="K183" s="98"/>
      <c r="L183" s="98"/>
      <c r="M183" s="98"/>
      <c r="N183" s="29" t="s">
        <v>147</v>
      </c>
      <c r="O183" s="29" t="s">
        <v>149</v>
      </c>
      <c r="P183" s="29" t="s">
        <v>153</v>
      </c>
      <c r="Q183" s="37">
        <v>317.2</v>
      </c>
      <c r="R183" s="45">
        <v>332.6</v>
      </c>
      <c r="S183" s="49">
        <v>347.8</v>
      </c>
    </row>
    <row r="184" spans="9:19" s="9" customFormat="1" ht="21.75" customHeight="1" x14ac:dyDescent="0.25">
      <c r="I184" s="106" t="s">
        <v>154</v>
      </c>
      <c r="J184" s="107"/>
      <c r="K184" s="107"/>
      <c r="L184" s="107"/>
      <c r="M184" s="108"/>
      <c r="N184" s="28" t="s">
        <v>155</v>
      </c>
      <c r="O184" s="28"/>
      <c r="P184" s="28"/>
      <c r="Q184" s="36">
        <f>Q185</f>
        <v>1093</v>
      </c>
      <c r="R184" s="36">
        <f t="shared" ref="R184:S186" si="31">R185</f>
        <v>1146</v>
      </c>
      <c r="S184" s="55">
        <f t="shared" si="31"/>
        <v>1198.3</v>
      </c>
    </row>
    <row r="185" spans="9:19" s="9" customFormat="1" ht="149.25" customHeight="1" x14ac:dyDescent="0.25">
      <c r="I185" s="91" t="s">
        <v>156</v>
      </c>
      <c r="J185" s="92"/>
      <c r="K185" s="92"/>
      <c r="L185" s="92"/>
      <c r="M185" s="93"/>
      <c r="N185" s="28" t="s">
        <v>155</v>
      </c>
      <c r="O185" s="28" t="s">
        <v>157</v>
      </c>
      <c r="P185" s="28"/>
      <c r="Q185" s="36">
        <f>Q186</f>
        <v>1093</v>
      </c>
      <c r="R185" s="36">
        <f t="shared" si="31"/>
        <v>1146</v>
      </c>
      <c r="S185" s="55">
        <f t="shared" si="31"/>
        <v>1198.3</v>
      </c>
    </row>
    <row r="186" spans="9:19" s="9" customFormat="1" ht="26.25" customHeight="1" x14ac:dyDescent="0.25">
      <c r="I186" s="97" t="s">
        <v>150</v>
      </c>
      <c r="J186" s="98"/>
      <c r="K186" s="98"/>
      <c r="L186" s="98"/>
      <c r="M186" s="98"/>
      <c r="N186" s="29" t="s">
        <v>155</v>
      </c>
      <c r="O186" s="29" t="s">
        <v>157</v>
      </c>
      <c r="P186" s="29" t="s">
        <v>151</v>
      </c>
      <c r="Q186" s="37">
        <f>Q187</f>
        <v>1093</v>
      </c>
      <c r="R186" s="37">
        <f t="shared" si="31"/>
        <v>1146</v>
      </c>
      <c r="S186" s="56">
        <f t="shared" si="31"/>
        <v>1198.3</v>
      </c>
    </row>
    <row r="187" spans="9:19" s="9" customFormat="1" ht="25.5" customHeight="1" x14ac:dyDescent="0.25">
      <c r="I187" s="97" t="s">
        <v>152</v>
      </c>
      <c r="J187" s="98"/>
      <c r="K187" s="98"/>
      <c r="L187" s="98"/>
      <c r="M187" s="98"/>
      <c r="N187" s="29" t="s">
        <v>155</v>
      </c>
      <c r="O187" s="29" t="s">
        <v>157</v>
      </c>
      <c r="P187" s="29" t="s">
        <v>153</v>
      </c>
      <c r="Q187" s="37">
        <v>1093</v>
      </c>
      <c r="R187" s="52">
        <v>1146</v>
      </c>
      <c r="S187" s="66">
        <v>1198.3</v>
      </c>
    </row>
    <row r="188" spans="9:19" s="9" customFormat="1" ht="26.25" customHeight="1" x14ac:dyDescent="0.25">
      <c r="I188" s="106" t="s">
        <v>158</v>
      </c>
      <c r="J188" s="107"/>
      <c r="K188" s="107"/>
      <c r="L188" s="107"/>
      <c r="M188" s="108"/>
      <c r="N188" s="28" t="s">
        <v>159</v>
      </c>
      <c r="O188" s="28"/>
      <c r="P188" s="28"/>
      <c r="Q188" s="36">
        <f>Q189+Q192</f>
        <v>187</v>
      </c>
      <c r="R188" s="36">
        <f>R189+R192</f>
        <v>196.1</v>
      </c>
      <c r="S188" s="55">
        <f>S189+S192</f>
        <v>205.1</v>
      </c>
    </row>
    <row r="189" spans="9:19" ht="57.75" customHeight="1" x14ac:dyDescent="0.25">
      <c r="I189" s="103" t="s">
        <v>160</v>
      </c>
      <c r="J189" s="104"/>
      <c r="K189" s="104"/>
      <c r="L189" s="104"/>
      <c r="M189" s="105"/>
      <c r="N189" s="28" t="s">
        <v>159</v>
      </c>
      <c r="O189" s="28" t="s">
        <v>161</v>
      </c>
      <c r="P189" s="28"/>
      <c r="Q189" s="36">
        <f t="shared" ref="Q189:S190" si="32">Q190</f>
        <v>187</v>
      </c>
      <c r="R189" s="36">
        <f t="shared" si="32"/>
        <v>196.1</v>
      </c>
      <c r="S189" s="55">
        <f t="shared" si="32"/>
        <v>205.1</v>
      </c>
    </row>
    <row r="190" spans="9:19" ht="29.25" customHeight="1" x14ac:dyDescent="0.25">
      <c r="I190" s="97" t="s">
        <v>150</v>
      </c>
      <c r="J190" s="98"/>
      <c r="K190" s="98"/>
      <c r="L190" s="98"/>
      <c r="M190" s="98"/>
      <c r="N190" s="29" t="s">
        <v>159</v>
      </c>
      <c r="O190" s="29" t="s">
        <v>161</v>
      </c>
      <c r="P190" s="29" t="s">
        <v>151</v>
      </c>
      <c r="Q190" s="37">
        <f t="shared" si="32"/>
        <v>187</v>
      </c>
      <c r="R190" s="37">
        <f t="shared" si="32"/>
        <v>196.1</v>
      </c>
      <c r="S190" s="56">
        <f t="shared" si="32"/>
        <v>205.1</v>
      </c>
    </row>
    <row r="191" spans="9:19" ht="23.25" customHeight="1" x14ac:dyDescent="0.25">
      <c r="I191" s="97" t="s">
        <v>152</v>
      </c>
      <c r="J191" s="98"/>
      <c r="K191" s="98"/>
      <c r="L191" s="98"/>
      <c r="M191" s="98"/>
      <c r="N191" s="29" t="s">
        <v>159</v>
      </c>
      <c r="O191" s="29" t="s">
        <v>161</v>
      </c>
      <c r="P191" s="29" t="s">
        <v>153</v>
      </c>
      <c r="Q191" s="37">
        <v>187</v>
      </c>
      <c r="R191" s="45">
        <v>196.1</v>
      </c>
      <c r="S191" s="49">
        <v>205.1</v>
      </c>
    </row>
    <row r="192" spans="9:19" ht="51.75" hidden="1" customHeight="1" x14ac:dyDescent="0.25">
      <c r="I192" s="99" t="s">
        <v>163</v>
      </c>
      <c r="J192" s="100"/>
      <c r="K192" s="100"/>
      <c r="L192" s="100"/>
      <c r="M192" s="7"/>
      <c r="N192" s="28" t="s">
        <v>159</v>
      </c>
      <c r="O192" s="28" t="s">
        <v>164</v>
      </c>
      <c r="P192" s="28"/>
      <c r="Q192" s="36">
        <f>Q193</f>
        <v>0</v>
      </c>
      <c r="R192" s="45"/>
      <c r="S192" s="49"/>
    </row>
    <row r="193" spans="1:19" ht="18.75" hidden="1" customHeight="1" x14ac:dyDescent="0.25">
      <c r="I193" s="97" t="s">
        <v>162</v>
      </c>
      <c r="J193" s="98"/>
      <c r="K193" s="98"/>
      <c r="L193" s="98"/>
      <c r="M193" s="98"/>
      <c r="N193" s="29" t="s">
        <v>159</v>
      </c>
      <c r="O193" s="29" t="s">
        <v>164</v>
      </c>
      <c r="P193" s="29" t="s">
        <v>151</v>
      </c>
      <c r="Q193" s="37">
        <f>Q194</f>
        <v>0</v>
      </c>
      <c r="R193" s="45"/>
      <c r="S193" s="49"/>
    </row>
    <row r="194" spans="1:19" ht="22.5" hidden="1" customHeight="1" x14ac:dyDescent="0.25">
      <c r="I194" s="97" t="s">
        <v>176</v>
      </c>
      <c r="J194" s="98"/>
      <c r="K194" s="98"/>
      <c r="L194" s="98"/>
      <c r="M194" s="98"/>
      <c r="N194" s="29" t="s">
        <v>159</v>
      </c>
      <c r="O194" s="29" t="s">
        <v>164</v>
      </c>
      <c r="P194" s="29" t="s">
        <v>175</v>
      </c>
      <c r="Q194" s="37"/>
      <c r="R194" s="45"/>
      <c r="S194" s="49"/>
    </row>
    <row r="195" spans="1:19" ht="22.5" customHeight="1" x14ac:dyDescent="0.25">
      <c r="I195" s="101" t="s">
        <v>165</v>
      </c>
      <c r="J195" s="102"/>
      <c r="K195" s="102"/>
      <c r="L195" s="102"/>
      <c r="M195" s="102"/>
      <c r="N195" s="28" t="s">
        <v>166</v>
      </c>
      <c r="O195" s="28"/>
      <c r="P195" s="28"/>
      <c r="Q195" s="36">
        <f>Q196</f>
        <v>389</v>
      </c>
      <c r="R195" s="36">
        <f t="shared" ref="R195:S198" si="33">R196</f>
        <v>407.9</v>
      </c>
      <c r="S195" s="55">
        <f t="shared" si="33"/>
        <v>426.5</v>
      </c>
    </row>
    <row r="196" spans="1:19" ht="25.5" customHeight="1" x14ac:dyDescent="0.25">
      <c r="I196" s="87" t="s">
        <v>167</v>
      </c>
      <c r="J196" s="88"/>
      <c r="K196" s="88"/>
      <c r="L196" s="88"/>
      <c r="M196" s="88"/>
      <c r="N196" s="28" t="s">
        <v>168</v>
      </c>
      <c r="O196" s="28"/>
      <c r="P196" s="28"/>
      <c r="Q196" s="36">
        <f>Q197</f>
        <v>389</v>
      </c>
      <c r="R196" s="36">
        <f t="shared" si="33"/>
        <v>407.9</v>
      </c>
      <c r="S196" s="55">
        <f t="shared" si="33"/>
        <v>426.5</v>
      </c>
    </row>
    <row r="197" spans="1:19" ht="126.75" customHeight="1" x14ac:dyDescent="0.25">
      <c r="I197" s="91" t="s">
        <v>169</v>
      </c>
      <c r="J197" s="92"/>
      <c r="K197" s="92"/>
      <c r="L197" s="92"/>
      <c r="M197" s="93"/>
      <c r="N197" s="29" t="s">
        <v>168</v>
      </c>
      <c r="O197" s="29" t="s">
        <v>170</v>
      </c>
      <c r="P197" s="29"/>
      <c r="Q197" s="37">
        <f>Q198</f>
        <v>389</v>
      </c>
      <c r="R197" s="37">
        <f t="shared" si="33"/>
        <v>407.9</v>
      </c>
      <c r="S197" s="56">
        <f t="shared" si="33"/>
        <v>426.5</v>
      </c>
    </row>
    <row r="198" spans="1:19" ht="27.75" customHeight="1" x14ac:dyDescent="0.25">
      <c r="I198" s="89" t="s">
        <v>16</v>
      </c>
      <c r="J198" s="90"/>
      <c r="K198" s="90"/>
      <c r="L198" s="90"/>
      <c r="M198" s="90"/>
      <c r="N198" s="29" t="s">
        <v>168</v>
      </c>
      <c r="O198" s="29" t="s">
        <v>170</v>
      </c>
      <c r="P198" s="29" t="s">
        <v>17</v>
      </c>
      <c r="Q198" s="37">
        <f>Q199</f>
        <v>389</v>
      </c>
      <c r="R198" s="37">
        <f t="shared" si="33"/>
        <v>407.9</v>
      </c>
      <c r="S198" s="56">
        <f t="shared" si="33"/>
        <v>426.5</v>
      </c>
    </row>
    <row r="199" spans="1:19" ht="27.75" customHeight="1" x14ac:dyDescent="0.25">
      <c r="I199" s="94" t="s">
        <v>18</v>
      </c>
      <c r="J199" s="95"/>
      <c r="K199" s="95"/>
      <c r="L199" s="95"/>
      <c r="M199" s="96"/>
      <c r="N199" s="29" t="s">
        <v>168</v>
      </c>
      <c r="O199" s="29" t="s">
        <v>170</v>
      </c>
      <c r="P199" s="29" t="s">
        <v>19</v>
      </c>
      <c r="Q199" s="44">
        <v>389</v>
      </c>
      <c r="R199" s="45">
        <v>407.9</v>
      </c>
      <c r="S199" s="49">
        <v>426.5</v>
      </c>
    </row>
    <row r="200" spans="1:19" s="9" customFormat="1" ht="22.5" customHeight="1" x14ac:dyDescent="0.25">
      <c r="A200" s="6"/>
      <c r="B200" s="6"/>
      <c r="C200" s="6"/>
      <c r="D200" s="6"/>
      <c r="E200" s="6"/>
      <c r="F200" s="6"/>
      <c r="G200" s="6"/>
      <c r="H200" s="21"/>
      <c r="I200" s="84" t="s">
        <v>192</v>
      </c>
      <c r="J200" s="85"/>
      <c r="K200" s="85"/>
      <c r="L200" s="85"/>
      <c r="M200" s="86"/>
      <c r="N200" s="67"/>
      <c r="O200" s="67"/>
      <c r="P200" s="67"/>
      <c r="Q200" s="74">
        <f>Q9+Q59+Q83+Q93+Q149+Q174+Q179+Q195</f>
        <v>74126</v>
      </c>
      <c r="R200" s="74">
        <f>R9+R59+R83+R93+R149+R174+R179+R195</f>
        <v>77425.7</v>
      </c>
      <c r="S200" s="75">
        <f>S9+S59+S83+S93+S149+S174+S179+S195</f>
        <v>77550.599999999991</v>
      </c>
    </row>
    <row r="201" spans="1:19" x14ac:dyDescent="0.25">
      <c r="I201" s="197" t="s">
        <v>193</v>
      </c>
      <c r="J201" s="198"/>
      <c r="K201" s="198"/>
      <c r="L201" s="198"/>
      <c r="M201" s="198"/>
      <c r="N201" s="76"/>
      <c r="O201" s="76"/>
      <c r="P201" s="76"/>
      <c r="Q201" s="77"/>
      <c r="R201" s="78">
        <v>1949.3</v>
      </c>
      <c r="S201" s="79">
        <v>4004.4</v>
      </c>
    </row>
    <row r="202" spans="1:19" x14ac:dyDescent="0.25">
      <c r="I202" s="84" t="s">
        <v>171</v>
      </c>
      <c r="J202" s="85"/>
      <c r="K202" s="85"/>
      <c r="L202" s="85"/>
      <c r="M202" s="85"/>
      <c r="N202" s="76"/>
      <c r="O202" s="76"/>
      <c r="P202" s="76"/>
      <c r="Q202" s="80">
        <f>Q200+Q201</f>
        <v>74126</v>
      </c>
      <c r="R202" s="80">
        <f>R200+R201</f>
        <v>79375</v>
      </c>
      <c r="S202" s="80">
        <f>S200+S201</f>
        <v>81554.999999999985</v>
      </c>
    </row>
    <row r="203" spans="1:19" x14ac:dyDescent="0.25">
      <c r="Q203" s="22"/>
    </row>
    <row r="205" spans="1:19" x14ac:dyDescent="0.25">
      <c r="Q205" s="22"/>
    </row>
  </sheetData>
  <sheetProtection selectLockedCells="1" selectUnlockedCells="1"/>
  <mergeCells count="199">
    <mergeCell ref="I201:M201"/>
    <mergeCell ref="I202:M202"/>
    <mergeCell ref="I105:L105"/>
    <mergeCell ref="I106:M106"/>
    <mergeCell ref="I148:M148"/>
    <mergeCell ref="I149:M149"/>
    <mergeCell ref="I111:M111"/>
    <mergeCell ref="I112:M112"/>
    <mergeCell ref="I113:M113"/>
    <mergeCell ref="I114:M114"/>
    <mergeCell ref="I107:L107"/>
    <mergeCell ref="I108:L108"/>
    <mergeCell ref="I109:M109"/>
    <mergeCell ref="I110:L110"/>
    <mergeCell ref="I143:M143"/>
    <mergeCell ref="I123:M123"/>
    <mergeCell ref="I115:M115"/>
    <mergeCell ref="I116:M116"/>
    <mergeCell ref="I121:L121"/>
    <mergeCell ref="I122:L122"/>
    <mergeCell ref="I101:M101"/>
    <mergeCell ref="I97:M97"/>
    <mergeCell ref="I100:M100"/>
    <mergeCell ref="I102:M102"/>
    <mergeCell ref="I103:L103"/>
    <mergeCell ref="I104:L104"/>
    <mergeCell ref="I65:M65"/>
    <mergeCell ref="I62:M62"/>
    <mergeCell ref="I96:M96"/>
    <mergeCell ref="I98:M98"/>
    <mergeCell ref="I99:M99"/>
    <mergeCell ref="I63:L63"/>
    <mergeCell ref="I69:M69"/>
    <mergeCell ref="I70:M70"/>
    <mergeCell ref="I71:M71"/>
    <mergeCell ref="I72:M72"/>
    <mergeCell ref="I28:M28"/>
    <mergeCell ref="I26:M26"/>
    <mergeCell ref="I27:M27"/>
    <mergeCell ref="I75:M75"/>
    <mergeCell ref="I93:M93"/>
    <mergeCell ref="I95:M95"/>
    <mergeCell ref="I57:M57"/>
    <mergeCell ref="I58:M58"/>
    <mergeCell ref="I59:M59"/>
    <mergeCell ref="I61:M61"/>
    <mergeCell ref="I33:L33"/>
    <mergeCell ref="I34:L34"/>
    <mergeCell ref="I32:L32"/>
    <mergeCell ref="I29:M29"/>
    <mergeCell ref="I30:L30"/>
    <mergeCell ref="I31:L31"/>
    <mergeCell ref="A1:S1"/>
    <mergeCell ref="A2:S2"/>
    <mergeCell ref="I20:M20"/>
    <mergeCell ref="I9:M9"/>
    <mergeCell ref="I10:M10"/>
    <mergeCell ref="I15:M15"/>
    <mergeCell ref="I17:L17"/>
    <mergeCell ref="N6:N8"/>
    <mergeCell ref="O6:O8"/>
    <mergeCell ref="I5:Q5"/>
    <mergeCell ref="I4:S4"/>
    <mergeCell ref="I24:M24"/>
    <mergeCell ref="I25:M25"/>
    <mergeCell ref="I13:L13"/>
    <mergeCell ref="I6:M8"/>
    <mergeCell ref="I11:M11"/>
    <mergeCell ref="I12:M12"/>
    <mergeCell ref="I3:S3"/>
    <mergeCell ref="Q6:S6"/>
    <mergeCell ref="I23:M23"/>
    <mergeCell ref="I14:M14"/>
    <mergeCell ref="I16:M16"/>
    <mergeCell ref="I18:M18"/>
    <mergeCell ref="I19:M19"/>
    <mergeCell ref="I21:M21"/>
    <mergeCell ref="I22:M22"/>
    <mergeCell ref="P6:P8"/>
    <mergeCell ref="I35:L35"/>
    <mergeCell ref="I36:M36"/>
    <mergeCell ref="I37:M37"/>
    <mergeCell ref="I39:M39"/>
    <mergeCell ref="I40:M40"/>
    <mergeCell ref="I38:M38"/>
    <mergeCell ref="I44:M44"/>
    <mergeCell ref="I46:M46"/>
    <mergeCell ref="I43:M43"/>
    <mergeCell ref="I45:M45"/>
    <mergeCell ref="I41:M41"/>
    <mergeCell ref="I42:M42"/>
    <mergeCell ref="I49:M49"/>
    <mergeCell ref="I50:M50"/>
    <mergeCell ref="I47:M47"/>
    <mergeCell ref="I48:M48"/>
    <mergeCell ref="I52:M52"/>
    <mergeCell ref="I51:M51"/>
    <mergeCell ref="I53:M53"/>
    <mergeCell ref="I54:M54"/>
    <mergeCell ref="I55:M55"/>
    <mergeCell ref="I56:M56"/>
    <mergeCell ref="I168:M168"/>
    <mergeCell ref="I178:M178"/>
    <mergeCell ref="I66:M66"/>
    <mergeCell ref="I67:M67"/>
    <mergeCell ref="I68:M68"/>
    <mergeCell ref="I64:M64"/>
    <mergeCell ref="I73:M73"/>
    <mergeCell ref="I79:L79"/>
    <mergeCell ref="I76:M76"/>
    <mergeCell ref="I77:M77"/>
    <mergeCell ref="I78:M78"/>
    <mergeCell ref="I74:M74"/>
    <mergeCell ref="I80:M80"/>
    <mergeCell ref="I81:M81"/>
    <mergeCell ref="I82:M82"/>
    <mergeCell ref="I85:M85"/>
    <mergeCell ref="I86:M86"/>
    <mergeCell ref="I84:M84"/>
    <mergeCell ref="I83:M83"/>
    <mergeCell ref="I87:M87"/>
    <mergeCell ref="I88:M88"/>
    <mergeCell ref="I94:M94"/>
    <mergeCell ref="I89:M89"/>
    <mergeCell ref="I90:M90"/>
    <mergeCell ref="I91:M91"/>
    <mergeCell ref="I92:M92"/>
    <mergeCell ref="I124:L124"/>
    <mergeCell ref="I117:M117"/>
    <mergeCell ref="I118:M118"/>
    <mergeCell ref="I119:M119"/>
    <mergeCell ref="I120:M120"/>
    <mergeCell ref="I127:M127"/>
    <mergeCell ref="I126:M126"/>
    <mergeCell ref="I125:L125"/>
    <mergeCell ref="I128:M128"/>
    <mergeCell ref="I129:M129"/>
    <mergeCell ref="I130:M130"/>
    <mergeCell ref="I131:M131"/>
    <mergeCell ref="I132:M132"/>
    <mergeCell ref="I133:M133"/>
    <mergeCell ref="I134:M134"/>
    <mergeCell ref="I137:L137"/>
    <mergeCell ref="I138:L138"/>
    <mergeCell ref="I139:L139"/>
    <mergeCell ref="I141:M141"/>
    <mergeCell ref="I140:M140"/>
    <mergeCell ref="I135:M135"/>
    <mergeCell ref="I136:M136"/>
    <mergeCell ref="I146:M146"/>
    <mergeCell ref="I142:M142"/>
    <mergeCell ref="I144:M144"/>
    <mergeCell ref="I145:M145"/>
    <mergeCell ref="I150:M150"/>
    <mergeCell ref="I154:M154"/>
    <mergeCell ref="I151:M151"/>
    <mergeCell ref="I152:M152"/>
    <mergeCell ref="I153:M153"/>
    <mergeCell ref="I147:M147"/>
    <mergeCell ref="I155:M155"/>
    <mergeCell ref="I156:M156"/>
    <mergeCell ref="I157:M157"/>
    <mergeCell ref="I158:M158"/>
    <mergeCell ref="I160:M160"/>
    <mergeCell ref="I159:M159"/>
    <mergeCell ref="I164:L164"/>
    <mergeCell ref="I161:M161"/>
    <mergeCell ref="I162:M162"/>
    <mergeCell ref="I166:M166"/>
    <mergeCell ref="I167:L167"/>
    <mergeCell ref="I165:M165"/>
    <mergeCell ref="I163:M163"/>
    <mergeCell ref="I184:M184"/>
    <mergeCell ref="I174:M174"/>
    <mergeCell ref="I175:M175"/>
    <mergeCell ref="I176:M176"/>
    <mergeCell ref="I177:M177"/>
    <mergeCell ref="I182:M182"/>
    <mergeCell ref="I183:M183"/>
    <mergeCell ref="I179:M179"/>
    <mergeCell ref="I181:M181"/>
    <mergeCell ref="I180:M180"/>
    <mergeCell ref="I194:M194"/>
    <mergeCell ref="I195:M195"/>
    <mergeCell ref="I186:M186"/>
    <mergeCell ref="I187:M187"/>
    <mergeCell ref="I189:M189"/>
    <mergeCell ref="I185:M185"/>
    <mergeCell ref="I188:M188"/>
    <mergeCell ref="I60:M60"/>
    <mergeCell ref="I200:M200"/>
    <mergeCell ref="I196:M196"/>
    <mergeCell ref="I198:M198"/>
    <mergeCell ref="I197:M197"/>
    <mergeCell ref="I199:M199"/>
    <mergeCell ref="I190:M190"/>
    <mergeCell ref="I191:M191"/>
    <mergeCell ref="I192:L192"/>
    <mergeCell ref="I193:M193"/>
  </mergeCells>
  <pageMargins left="0" right="0" top="0.19685039370078741" bottom="0.19685039370078741" header="0.51181102362204722" footer="0.51181102362204722"/>
  <pageSetup paperSize="9" scale="95" firstPageNumber="0" orientation="portrait" r:id="rId1"/>
  <headerFooter alignWithMargins="0"/>
  <rowBreaks count="8" manualBreakCount="8">
    <brk id="26" max="16383" man="1"/>
    <brk id="58" max="16383" man="1"/>
    <brk id="76" max="16383" man="1"/>
    <brk id="92" max="16383" man="1"/>
    <brk id="125" max="16383" man="1"/>
    <brk id="145" min="8" max="18" man="1"/>
    <brk id="168" min="8" max="18" man="1"/>
    <brk id="187" min="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2023</vt:lpstr>
      <vt:lpstr>'2023'!_Hlk117092538</vt:lpstr>
      <vt:lpstr>'2023'!Excel_BuiltIn_Print_Area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2022-10-20T08:03:39Z</cp:lastPrinted>
  <dcterms:created xsi:type="dcterms:W3CDTF">2023-03-23T12:53:54Z</dcterms:created>
  <dcterms:modified xsi:type="dcterms:W3CDTF">2023-03-23T12:53:54Z</dcterms:modified>
</cp:coreProperties>
</file>