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D26337E3-E0E1-4CF2-9FC9-6A52F1927D73}" xr6:coauthVersionLast="45" xr6:coauthVersionMax="45" xr10:uidLastSave="{00000000-0000-0000-0000-000000000000}"/>
  <bookViews>
    <workbookView xWindow="1080" yWindow="1080" windowWidth="17232" windowHeight="8652" tabRatio="500"/>
  </bookViews>
  <sheets>
    <sheet name="2026 1чтение" sheetId="10" r:id="rId1"/>
    <sheet name="Лист2" sheetId="3" r:id="rId2"/>
    <sheet name="Лист3" sheetId="4" r:id="rId3"/>
  </sheets>
  <definedNames>
    <definedName name="_Hlk117092538" localSheetId="0">'2026 1чтение'!$V$87</definedName>
    <definedName name="Excel_BuiltIn_Print_Area" localSheetId="0">'2026 1чтение'!$I$1:$Q$199</definedName>
    <definedName name="_xlnm.Print_Area" localSheetId="0">'2026 1чтение'!$A$1:$S$199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02" i="10" l="1"/>
  <c r="R99" i="10"/>
  <c r="R98" i="10"/>
  <c r="R97" i="10"/>
  <c r="R96" i="10"/>
  <c r="R95" i="10"/>
  <c r="R90" i="10"/>
  <c r="Q39" i="10"/>
  <c r="Q123" i="10"/>
  <c r="Q122" i="10"/>
  <c r="Q181" i="10"/>
  <c r="Q180" i="10"/>
  <c r="Q179" i="10"/>
  <c r="Q185" i="10"/>
  <c r="Q184" i="10"/>
  <c r="Q183" i="10"/>
  <c r="Q154" i="10"/>
  <c r="Q151" i="10"/>
  <c r="Q150" i="10"/>
  <c r="R154" i="10"/>
  <c r="S154" i="10"/>
  <c r="Q152" i="10"/>
  <c r="Q112" i="10"/>
  <c r="Q111" i="10"/>
  <c r="S197" i="10"/>
  <c r="S196" i="10"/>
  <c r="S195" i="10"/>
  <c r="S194" i="10"/>
  <c r="R197" i="10"/>
  <c r="R196" i="10"/>
  <c r="R195" i="10"/>
  <c r="R194" i="10"/>
  <c r="Q197" i="10"/>
  <c r="Q196" i="10"/>
  <c r="Q195" i="10"/>
  <c r="Q194" i="10"/>
  <c r="Q192" i="10"/>
  <c r="Q191" i="10"/>
  <c r="S189" i="10"/>
  <c r="S188" i="10"/>
  <c r="S187" i="10"/>
  <c r="R189" i="10"/>
  <c r="R188" i="10"/>
  <c r="R187" i="10"/>
  <c r="Q189" i="10"/>
  <c r="Q188" i="10"/>
  <c r="Q187" i="10"/>
  <c r="S185" i="10"/>
  <c r="S184" i="10"/>
  <c r="S183" i="10"/>
  <c r="R185" i="10"/>
  <c r="R184" i="10"/>
  <c r="R183" i="10"/>
  <c r="S181" i="10"/>
  <c r="S180" i="10"/>
  <c r="S179" i="10"/>
  <c r="R181" i="10"/>
  <c r="R180" i="10"/>
  <c r="R179" i="10"/>
  <c r="Q176" i="10"/>
  <c r="Q175" i="10"/>
  <c r="S176" i="10"/>
  <c r="S175" i="10"/>
  <c r="R176" i="10"/>
  <c r="R175" i="10"/>
  <c r="S173" i="10"/>
  <c r="S172" i="10"/>
  <c r="S171" i="10"/>
  <c r="S170" i="10"/>
  <c r="R173" i="10"/>
  <c r="R172" i="10"/>
  <c r="R171" i="10"/>
  <c r="R170" i="10"/>
  <c r="Q173" i="10"/>
  <c r="Q172" i="10"/>
  <c r="Q171" i="10"/>
  <c r="Q170" i="10"/>
  <c r="S163" i="10"/>
  <c r="S162" i="10"/>
  <c r="S158" i="10"/>
  <c r="R163" i="10"/>
  <c r="R162" i="10"/>
  <c r="Q163" i="10"/>
  <c r="Q162" i="10"/>
  <c r="S160" i="10"/>
  <c r="S159" i="10"/>
  <c r="R160" i="10"/>
  <c r="R159" i="10"/>
  <c r="Q160" i="10"/>
  <c r="Q159" i="10"/>
  <c r="S156" i="10"/>
  <c r="R156" i="10"/>
  <c r="Q156" i="10"/>
  <c r="S152" i="10"/>
  <c r="S151" i="10"/>
  <c r="S150" i="10"/>
  <c r="R152" i="10"/>
  <c r="S148" i="10"/>
  <c r="S146" i="10"/>
  <c r="R148" i="10"/>
  <c r="R146" i="10"/>
  <c r="Q148" i="10"/>
  <c r="Q146" i="10"/>
  <c r="S143" i="10"/>
  <c r="S142" i="10"/>
  <c r="R143" i="10"/>
  <c r="R142" i="10"/>
  <c r="Q143" i="10"/>
  <c r="Q142" i="10"/>
  <c r="S140" i="10"/>
  <c r="S139" i="10"/>
  <c r="R140" i="10"/>
  <c r="R139" i="10"/>
  <c r="Q140" i="10"/>
  <c r="Q139" i="10"/>
  <c r="S137" i="10"/>
  <c r="R137" i="10"/>
  <c r="R136" i="10"/>
  <c r="Q137" i="10"/>
  <c r="Q136" i="10"/>
  <c r="S136" i="10"/>
  <c r="S134" i="10"/>
  <c r="S133" i="10"/>
  <c r="R134" i="10"/>
  <c r="R133" i="10"/>
  <c r="Q134" i="10"/>
  <c r="Q133" i="10"/>
  <c r="Q131" i="10"/>
  <c r="S129" i="10"/>
  <c r="S128" i="10"/>
  <c r="R129" i="10"/>
  <c r="R128" i="10"/>
  <c r="Q129" i="10"/>
  <c r="Q128" i="10"/>
  <c r="S126" i="10"/>
  <c r="S125" i="10"/>
  <c r="R126" i="10"/>
  <c r="R125" i="10"/>
  <c r="Q126" i="10"/>
  <c r="Q125" i="10"/>
  <c r="S123" i="10"/>
  <c r="S122" i="10"/>
  <c r="R123" i="10"/>
  <c r="R122" i="10"/>
  <c r="S120" i="10"/>
  <c r="S119" i="10"/>
  <c r="R120" i="10"/>
  <c r="R119" i="10"/>
  <c r="Q120" i="10"/>
  <c r="Q119" i="10"/>
  <c r="S117" i="10"/>
  <c r="S116" i="10"/>
  <c r="R117" i="10"/>
  <c r="R116" i="10"/>
  <c r="Q117" i="10"/>
  <c r="Q116" i="10"/>
  <c r="Q114" i="10"/>
  <c r="S112" i="10"/>
  <c r="S111" i="10"/>
  <c r="R112" i="10"/>
  <c r="R111" i="10"/>
  <c r="S109" i="10"/>
  <c r="S108" i="10"/>
  <c r="R109" i="10"/>
  <c r="R108" i="10"/>
  <c r="Q109" i="10"/>
  <c r="Q108" i="10"/>
  <c r="S106" i="10"/>
  <c r="S105" i="10"/>
  <c r="R106" i="10"/>
  <c r="R105" i="10"/>
  <c r="Q106" i="10"/>
  <c r="Q105" i="10"/>
  <c r="S103" i="10"/>
  <c r="S102" i="10"/>
  <c r="R103" i="10"/>
  <c r="Q103" i="10"/>
  <c r="Q102" i="10"/>
  <c r="S98" i="10"/>
  <c r="S97" i="10"/>
  <c r="S96" i="10"/>
  <c r="S95" i="10"/>
  <c r="S90" i="10"/>
  <c r="Q98" i="10"/>
  <c r="Q97" i="10"/>
  <c r="Q96" i="10"/>
  <c r="Q95" i="10"/>
  <c r="S93" i="10"/>
  <c r="S92" i="10"/>
  <c r="S91" i="10"/>
  <c r="R93" i="10"/>
  <c r="R92" i="10"/>
  <c r="R91" i="10"/>
  <c r="Q93" i="10"/>
  <c r="Q92" i="10"/>
  <c r="Q91" i="10"/>
  <c r="S88" i="10"/>
  <c r="S87" i="10"/>
  <c r="R88" i="10"/>
  <c r="R87" i="10"/>
  <c r="Q88" i="10"/>
  <c r="Q87" i="10"/>
  <c r="S85" i="10"/>
  <c r="R85" i="10"/>
  <c r="R84" i="10"/>
  <c r="Q85" i="10"/>
  <c r="Q84" i="10"/>
  <c r="S84" i="10"/>
  <c r="S82" i="10"/>
  <c r="S81" i="10"/>
  <c r="R82" i="10"/>
  <c r="R81" i="10"/>
  <c r="Q82" i="10"/>
  <c r="Q81" i="10"/>
  <c r="S79" i="10"/>
  <c r="S78" i="10"/>
  <c r="R79" i="10"/>
  <c r="R78" i="10"/>
  <c r="Q79" i="10"/>
  <c r="Q78" i="10"/>
  <c r="S76" i="10"/>
  <c r="S75" i="10"/>
  <c r="R76" i="10"/>
  <c r="R75" i="10"/>
  <c r="Q76" i="10"/>
  <c r="Q75" i="10"/>
  <c r="S73" i="10"/>
  <c r="S72" i="10"/>
  <c r="R73" i="10"/>
  <c r="R72" i="10"/>
  <c r="Q73" i="10"/>
  <c r="Q72" i="10"/>
  <c r="S69" i="10"/>
  <c r="S68" i="10"/>
  <c r="S67" i="10"/>
  <c r="R69" i="10"/>
  <c r="R68" i="10"/>
  <c r="Q69" i="10"/>
  <c r="Q68" i="10"/>
  <c r="S64" i="10"/>
  <c r="S63" i="10"/>
  <c r="R64" i="10"/>
  <c r="R63" i="10"/>
  <c r="Q64" i="10"/>
  <c r="Q63" i="10"/>
  <c r="S61" i="10"/>
  <c r="S60" i="10"/>
  <c r="R61" i="10"/>
  <c r="R60" i="10"/>
  <c r="Q61" i="10"/>
  <c r="Q60" i="10"/>
  <c r="S58" i="10"/>
  <c r="S57" i="10"/>
  <c r="S56" i="10"/>
  <c r="S9" i="10"/>
  <c r="R58" i="10"/>
  <c r="R57" i="10"/>
  <c r="Q58" i="10"/>
  <c r="Q57" i="10"/>
  <c r="S54" i="10"/>
  <c r="R54" i="10"/>
  <c r="Q54" i="10"/>
  <c r="S53" i="10"/>
  <c r="S52" i="10"/>
  <c r="R53" i="10"/>
  <c r="R52" i="10"/>
  <c r="Q53" i="10"/>
  <c r="Q52" i="10"/>
  <c r="Q50" i="10"/>
  <c r="Q49" i="10"/>
  <c r="Q48" i="10"/>
  <c r="S46" i="10"/>
  <c r="R46" i="10"/>
  <c r="R43" i="10"/>
  <c r="Q46" i="10"/>
  <c r="Q43" i="10"/>
  <c r="S44" i="10"/>
  <c r="S43" i="10"/>
  <c r="R44" i="10"/>
  <c r="Q44" i="10"/>
  <c r="S41" i="10"/>
  <c r="S36" i="10"/>
  <c r="R41" i="10"/>
  <c r="R36" i="10"/>
  <c r="Q41" i="10"/>
  <c r="Q36" i="10"/>
  <c r="S39" i="10"/>
  <c r="R39" i="10"/>
  <c r="S37" i="10"/>
  <c r="R37" i="10"/>
  <c r="Q37" i="10"/>
  <c r="S34" i="10"/>
  <c r="S33" i="10"/>
  <c r="R34" i="10"/>
  <c r="R33" i="10"/>
  <c r="Q34" i="10"/>
  <c r="Q33" i="10"/>
  <c r="S31" i="10"/>
  <c r="R31" i="10"/>
  <c r="Q31" i="10"/>
  <c r="S29" i="10"/>
  <c r="R29" i="10"/>
  <c r="R28" i="10"/>
  <c r="Q29" i="10"/>
  <c r="Q28" i="10"/>
  <c r="S28" i="10"/>
  <c r="S25" i="10"/>
  <c r="S24" i="10"/>
  <c r="R25" i="10"/>
  <c r="R24" i="10"/>
  <c r="Q25" i="10"/>
  <c r="Q24" i="10"/>
  <c r="S22" i="10"/>
  <c r="S21" i="10"/>
  <c r="R22" i="10"/>
  <c r="R21" i="10"/>
  <c r="Q22" i="10"/>
  <c r="Q21" i="10"/>
  <c r="Q18" i="10"/>
  <c r="S18" i="10"/>
  <c r="R18" i="10"/>
  <c r="S16" i="10"/>
  <c r="S15" i="10"/>
  <c r="R16" i="10"/>
  <c r="R15" i="10"/>
  <c r="Q16" i="10"/>
  <c r="Q15" i="10"/>
  <c r="S12" i="10"/>
  <c r="S11" i="10"/>
  <c r="S10" i="10"/>
  <c r="R12" i="10"/>
  <c r="R11" i="10"/>
  <c r="R10" i="10"/>
  <c r="Q12" i="10"/>
  <c r="Q11" i="10"/>
  <c r="Q10" i="10"/>
  <c r="S178" i="10"/>
  <c r="R178" i="10"/>
  <c r="Q178" i="10"/>
  <c r="R158" i="10"/>
  <c r="R145" i="10"/>
  <c r="Q158" i="10"/>
  <c r="R151" i="10"/>
  <c r="R150" i="10"/>
  <c r="S147" i="10"/>
  <c r="S145" i="10"/>
  <c r="R147" i="10"/>
  <c r="Q147" i="10"/>
  <c r="Q145" i="10"/>
  <c r="Q90" i="10"/>
  <c r="R71" i="10"/>
  <c r="R66" i="10"/>
  <c r="S71" i="10"/>
  <c r="S66" i="10"/>
  <c r="Q71" i="10"/>
  <c r="Q66" i="10"/>
  <c r="R67" i="10"/>
  <c r="Q67" i="10"/>
  <c r="Q56" i="10"/>
  <c r="R56" i="10"/>
  <c r="Q27" i="10"/>
  <c r="R27" i="10"/>
  <c r="S27" i="10"/>
  <c r="S14" i="10"/>
  <c r="R14" i="10"/>
  <c r="Q14" i="10"/>
  <c r="Q9" i="10"/>
  <c r="R9" i="10"/>
  <c r="Q7" i="10"/>
  <c r="Q101" i="10"/>
  <c r="Q100" i="10"/>
  <c r="Q199" i="10"/>
  <c r="Q201" i="10"/>
  <c r="S101" i="10"/>
  <c r="S100" i="10"/>
  <c r="S199" i="10"/>
  <c r="S203" i="10"/>
  <c r="R101" i="10"/>
  <c r="R100" i="10"/>
  <c r="R199" i="10"/>
  <c r="R203" i="10"/>
  <c r="Q203" i="10"/>
  <c r="R201" i="10"/>
  <c r="S201" i="10"/>
</calcChain>
</file>

<file path=xl/sharedStrings.xml><?xml version="1.0" encoding="utf-8"?>
<sst xmlns="http://schemas.openxmlformats.org/spreadsheetml/2006/main" count="651" uniqueCount="193">
  <si>
    <t>Распределение бюджетных ассигнований по разделам,</t>
  </si>
  <si>
    <t xml:space="preserve">Наименование  </t>
  </si>
  <si>
    <t>Код раздела/ подраз-  дела</t>
  </si>
  <si>
    <t>Код целевой статьи</t>
  </si>
  <si>
    <t>Код вида расходов(группа)</t>
  </si>
  <si>
    <t>Сумма  (тыс. руб.)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</si>
  <si>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</si>
  <si>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</si>
  <si>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</si>
  <si>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</si>
  <si>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Расходы на содержание лиц, замещающих выборные муниципальные должности (депутатов муниципальных советов, членов выборных органов местного самоуправления в Санкт-Петербурге выборных должностных лиц местного самоуправления), осуществляющих свои полномочия на постоянной основе</t>
  </si>
  <si>
    <t>00200 00010</t>
  </si>
  <si>
    <t>100</t>
  </si>
  <si>
    <t>Расходы на выплаты персоналу органов местного самоуправления</t>
  </si>
  <si>
    <t>120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</si>
  <si>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</si>
  <si>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</si>
  <si>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</si>
  <si>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</si>
  <si>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</si>
  <si>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</si>
  <si>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Расходы на содержание и обеспечение деятельности представительного органа муниципального образования</t>
  </si>
  <si>
    <t>00200 00021</t>
  </si>
  <si>
    <t>Уплата налогов, сборов и иных платежей</t>
  </si>
  <si>
    <t>0200 00021</t>
  </si>
  <si>
    <t>850</t>
  </si>
  <si>
    <t>Компенсация депутатам муниципального совета, членам выборных органов местного самоуправления, выборным должностным лицам местного самоуправления, осуществляющим свои полномочия на непостоянной основе, расходов в связи с осуществлением ими своих мандатов</t>
  </si>
  <si>
    <t>00200 00022</t>
  </si>
  <si>
    <t>Расходы по уплате членских взносов на осуществление деятельности Совета муниципальных образований Санкт-Петербурга и содержание его органов</t>
  </si>
  <si>
    <t>Иные бюджетные ассигнования</t>
  </si>
  <si>
    <t>09200 00441</t>
  </si>
  <si>
    <t>800</t>
  </si>
  <si>
    <t>0104</t>
  </si>
  <si>
    <t>002 05 00</t>
  </si>
  <si>
    <t>Расходы на содержание и обеспечение деятельности Главы Местной администрации (исполнительно-распорядительного органа) муниципального образования</t>
  </si>
  <si>
    <t>00200 00032</t>
  </si>
  <si>
    <t>Расходы на содержание и обеспечение деятельности Местной администрации (исполнительно-распорядительного органа) муниципального образования</t>
  </si>
  <si>
    <t>00200 00031</t>
  </si>
  <si>
    <t>00200 G0850</t>
  </si>
  <si>
    <t>0111</t>
  </si>
  <si>
    <t>07000 00061</t>
  </si>
  <si>
    <t>870</t>
  </si>
  <si>
    <t>Другие общегосударственные вопросы</t>
  </si>
  <si>
    <t>0113</t>
  </si>
  <si>
    <t>09200 G0100</t>
  </si>
  <si>
    <t xml:space="preserve">Расходы на формирование архивных фондов  органов местного самоуправления </t>
  </si>
  <si>
    <t>0900000071</t>
  </si>
  <si>
    <t>НАЦИОНАЛЬНАЯ БЕЗОПАСНОСТЬ И ПРАВООХРАНИТЕЛЬНАЯ ДЕЯТЕЛЬНОСТЬ</t>
  </si>
  <si>
    <t>0300</t>
  </si>
  <si>
    <t>0310</t>
  </si>
  <si>
    <t>Расходы  по проведению подготовки и обучения неработающего населения способам защиты и действиям в чрезвычайных ситуациях, а также способам от опасностей, возникающих при ведении военных действий или вследствие этих действий</t>
  </si>
  <si>
    <t>Другие вопросы в области национальной безопасности и правоохранительной деятельности</t>
  </si>
  <si>
    <t>0314</t>
  </si>
  <si>
    <t>79500 00551</t>
  </si>
  <si>
    <t>НАЦИОНАЛЬНАЯ ЭКОНОМИКА</t>
  </si>
  <si>
    <t>0400</t>
  </si>
  <si>
    <t>Общеэкономические вопросы</t>
  </si>
  <si>
    <t>0401</t>
  </si>
  <si>
    <t>51000 00101</t>
  </si>
  <si>
    <t>ДОРОЖНОЕ ХОЗЯЙСТВО  (ДОРОЖНЫЕ ФОНДЫ)</t>
  </si>
  <si>
    <t>0409</t>
  </si>
  <si>
    <t xml:space="preserve">Дорожное хозяйство  (дорожные фонды)        </t>
  </si>
  <si>
    <t>31500 00111</t>
  </si>
  <si>
    <t>Расходы на текущий ремонт и содержание дорог, расположенных в пределах границ муниципальных образований (в соответствии с перечнем, утвержденным Правительством Санкт-Петербурга)</t>
  </si>
  <si>
    <t>ЖИЛИЩНО - КОММУНАЛЬНОЕ   ХОЗЯЙСТВО</t>
  </si>
  <si>
    <t>0500</t>
  </si>
  <si>
    <t>Благоустройство</t>
  </si>
  <si>
    <t>0503</t>
  </si>
  <si>
    <t>Расходы на размещение, содержание, включая ремонт, ограждений декоративных, ограждений газонных, полусфер, надолбов, приствольных решеток, устройств для вертикального озеленения и цветочного оформления, навесов, беседок, уличной мебели, урн, элементов озеленения, информационных щитов и стендов, планировочного устройства, за исключением велосипедных дорожек; размещение покрытий, в том числе предназначенных для кратковременного и длительного хранения индивидуального автотранспорта, на внутриквартальных территориях</t>
  </si>
  <si>
    <t>60000 00131</t>
  </si>
  <si>
    <t>60000 00132</t>
  </si>
  <si>
    <t>60000 00145</t>
  </si>
  <si>
    <t>60000 00151</t>
  </si>
  <si>
    <t>60000 00152</t>
  </si>
  <si>
    <t>60000 00153</t>
  </si>
  <si>
    <t>Расходы на размещение, содержание спортивных, детских площадок, включая ремонт расположенных на них элементов благоустройства, на внутриквартальных территориях</t>
  </si>
  <si>
    <t>60000 00162</t>
  </si>
  <si>
    <t>Расходы на временное размещение, содержание, включая ремонт, элементов оформления Санкт-Петербурга к мероприятиям, в том числе культурно-массовым мероприятиям, городского, всероссийского и международного значения на внутриквартальных территориях.</t>
  </si>
  <si>
    <t>60000 00163</t>
  </si>
  <si>
    <t>ОБРАЗОВАНИЕ</t>
  </si>
  <si>
    <t>0700</t>
  </si>
  <si>
    <t>Профессиональная подготовка, переподготовка и повышение квалификации</t>
  </si>
  <si>
    <t>0705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</si>
  <si>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муниципальных советов муниципальных образований, муниципальных служащих и работников муниципальных учреждений, организация подготовки кадров для муниципальной службы в порядке, предусмотренном законодательством РФ об образовании и законодательством РФ о муниципальной службе</t>
  </si>
  <si>
    <t>4280000181</t>
  </si>
  <si>
    <t>42800 00181</t>
  </si>
  <si>
    <t>Молодежная политика</t>
  </si>
  <si>
    <t>0707</t>
  </si>
  <si>
    <t>Содержание и обеспечение деятельности муниципальных учреждений, обеспечивающих предоставление услуг в сфере молодежной политики</t>
  </si>
  <si>
    <t>43100 00191</t>
  </si>
  <si>
    <t>Расходы на выплату персоналу казенных учреждений</t>
  </si>
  <si>
    <t>110</t>
  </si>
  <si>
    <t>Другие вопросы в области образования</t>
  </si>
  <si>
    <t>0709</t>
  </si>
  <si>
    <t xml:space="preserve">КУЛЬТУРА,  КИНЕМАТОГРАФИЯ </t>
  </si>
  <si>
    <t>0800</t>
  </si>
  <si>
    <t>Культура</t>
  </si>
  <si>
    <t>0801</t>
  </si>
  <si>
    <t xml:space="preserve">Расходы по организации местных и участие в организации и  проведении городских праздничных и иных зрелищных мероприятий </t>
  </si>
  <si>
    <t>45000 00201</t>
  </si>
  <si>
    <t>СОЦИАЛЬНАЯ ПОЛИТИКА</t>
  </si>
  <si>
    <t>1000</t>
  </si>
  <si>
    <t xml:space="preserve">Пенсионное обеспечение </t>
  </si>
  <si>
    <t>1001</t>
  </si>
  <si>
    <t>50500 00232</t>
  </si>
  <si>
    <t>Социальные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</si>
  <si>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</si>
  <si>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</si>
  <si>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</si>
  <si>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Социальное обеспечение населения</t>
  </si>
  <si>
    <t>1003</t>
  </si>
  <si>
    <t>50500 00231</t>
  </si>
  <si>
    <t>Охрана семьи и детства</t>
  </si>
  <si>
    <t>1004</t>
  </si>
  <si>
    <t>51100 G0860</t>
  </si>
  <si>
    <t>Расходы на исполнение государственного полномочия Санкт-Петербурга по выплате денежных средств на вознаграждение, причитающееся приемному родителю за счет субвенций из бюджета Санкт-Петербурга</t>
  </si>
  <si>
    <t>51100 G0870</t>
  </si>
  <si>
    <t>СРЕДСТВА МАССОВОЙ ИНФОРМАЦИИ</t>
  </si>
  <si>
    <t>1200</t>
  </si>
  <si>
    <t>Периодическая печать и издательства</t>
  </si>
  <si>
    <t>1202</t>
  </si>
  <si>
    <t>Расходы по учреждению печатного средства массовой информации для опубликования муниципальных правовых актов, обсуждения проектов муниципальных правовых актов по вопросам местного значения, доведения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</si>
  <si>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45700 00251</t>
  </si>
  <si>
    <t>ВСЕГО РАСХОДОВ</t>
  </si>
  <si>
    <t>Резервные средства</t>
  </si>
  <si>
    <t>Расходы на выплаты персоналу государственных (муниципальных) органов</t>
  </si>
  <si>
    <t>320</t>
  </si>
  <si>
    <t>Социальные выплаты гражданам, кроме публичных нормативных социальных выплат</t>
  </si>
  <si>
    <t>60000 00165</t>
  </si>
  <si>
    <t xml:space="preserve">Расходы на осуществление работ в сфере благоустройства прочей территории муниципального образования </t>
  </si>
  <si>
    <t>Расходы по  участию в реализации мер по профилактике дорожно-транспортного травматизма на территории муниципального образования  поселок Репино</t>
  </si>
  <si>
    <t>Расходы  по участию в деятельности по профилактике правонарушений в Санкт-Петербурге в формах и порядке, установленных законодательством Санкт-Петербурга</t>
  </si>
  <si>
    <t>Расходы по участию в установленном порядке в мероприятиях по профилактике незаконного потребления наркотических средств и психотропных веществ, новых потенциально опасных психоактивных веществ, наркомании в Санкт-Петербурге</t>
  </si>
  <si>
    <t>Расходы  по участию в реализации мероприятий по охране здоровья граждан от воздействия окружающего табачного дыма и последствий потребления табака на территории муниципального образования</t>
  </si>
  <si>
    <t>Расходы  по участию в создании условий для реализации мер, направленных на укрепление межнационального и межконфессионального согласия, сохранение и развитие языков и культуры народов Российской Федерации, проживающих на территории муниципального образования, социальную и культурную адаптацию мигрантов, профилактику межнациональных (межэтнических) конфликтов</t>
  </si>
  <si>
    <t>ИТОГО</t>
  </si>
  <si>
    <t>УСЛОВНО УТВЕРЖДЕННЫЕ РАСХОДЫ</t>
  </si>
  <si>
    <t>Расходы по организации работ по компенсационному озеленению, проведение санитарных рубок ( в том числе удаление аварийных, больных деревьев и кустарников), реконструкция зеленых насаждений в отношении зеленых насаждений общего пользования местного значения</t>
  </si>
  <si>
    <t>Участие в организации и финансировании временного трудоустройства несовершеннолетних в возрасте от 14 до 18 лет в свободное от учебы время, безработных граждан, испытывающих трудности в поиске работы, безработных граждан в возрасте от 18 до 20 лет из числа выпускников образовательных учреждений начального и среднего профессионального образования, ищущих работу впервые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</si>
  <si>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</si>
  <si>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по назначению, выплате, перерасчету пенсии за выслугу лет лицам, замещавшим должности муниципальной службы в органах местного самоуправления, муниципальных органах муниципальных образований, а также приостановлению, возобновлению, прекращению выплаты пенсии за выслугу лет в соответствии с законом Санкт-Петербурга</t>
  </si>
  <si>
    <t xml:space="preserve">Проведение публичных слушаний и собраний граждан			</t>
  </si>
  <si>
    <t>09200 00092</t>
  </si>
  <si>
    <t>9200 00092</t>
  </si>
  <si>
    <t>2026</t>
  </si>
  <si>
    <t>Функционирование Правительства Российской Федерации, высших исполнительных органов  субъектов Российской Федерации, местных администраций</t>
  </si>
  <si>
    <t>Расходы на организацию и проведение мероприятий по сохранению и развитию местных традиций на территории внутригородского муниципального образования города федерального значения Санкт-Петербурга поселок Репино</t>
  </si>
  <si>
    <t>Резервные фонды</t>
  </si>
  <si>
    <t>Расходы  на исполнение государственного полномочия  по организации и осуществлению деятельности по опеке и попечительству за счет субвенции из бюджета Санкт-Петербурга</t>
  </si>
  <si>
    <t>Расходы на исполнение государственного полномочия  по составлению протоколов
об административных правонарушениях за счет субвенции из бюджета Санкт-Петербурга</t>
  </si>
  <si>
    <t>Расходы на содержание, в том числе уборку, территорий зеленых насаждений общего пользования местного значения (включая расположенных на них элементов благоустройства), защиту зеленых насаждений на указанных территориях</t>
  </si>
  <si>
    <t>Расходы на исполнение государственного полномочия  по выплате денежных средств на содержание ребенка в семье опекуна и приемной семье за счет субвенции из бюджета Санкт-Петербурга</t>
  </si>
  <si>
    <t>Закупка товаров, работ и услуг для государственных (муниципальных) нужд</t>
  </si>
  <si>
    <t>Защита населения и территории от чрезвычайных ситуаций природного и техногенного характера, пожарная безопасность</t>
  </si>
  <si>
    <t>Резервные фонды местной администрации</t>
  </si>
  <si>
    <t>Прочие работы, услуги</t>
  </si>
  <si>
    <t>244</t>
  </si>
  <si>
    <t>46000 00202</t>
  </si>
  <si>
    <t>0107</t>
  </si>
  <si>
    <t>Проведение муниципальных выборов и
местных референдумов</t>
  </si>
  <si>
    <t>00207 00051</t>
  </si>
  <si>
    <t>880</t>
  </si>
  <si>
    <t>08000 00522</t>
  </si>
  <si>
    <t>07000 00592</t>
  </si>
  <si>
    <t xml:space="preserve">Расходы на осуществление экологического просвещения, а также организация экологического воспитания и формирования экологической культуры в области обращения с твердыми коммунальными отходами на территории внутригородского муниципального образования Санкт-Петербурга 
</t>
  </si>
  <si>
    <t xml:space="preserve">Расходы на осуществление защиты прав потребителей и содействию развития малого бизнеса на территории внутригородского муниципального образования Санкт-Петербурга </t>
  </si>
  <si>
    <t>01000 00091</t>
  </si>
  <si>
    <t>02000 00491</t>
  </si>
  <si>
    <t>03000 00511</t>
  </si>
  <si>
    <t>04000 00521</t>
  </si>
  <si>
    <t>05000 00531</t>
  </si>
  <si>
    <t>06000 00591</t>
  </si>
  <si>
    <t>Обеспечение проведения выборов и референдумов</t>
  </si>
  <si>
    <t>Иные выплаты текущего характера организациям</t>
  </si>
  <si>
    <t>Расходы по участию в профилактике терроризма и экстремизма, а также минимизации и (или) ликвидации последствий проявления терроризма и экстремизма на территории МО</t>
  </si>
  <si>
    <t>Расходы на содержание внутриквартальных территорий в части обеспечения ремонта покрытий, расположенных на внутриквартальных территориях, и проведения санитарных рубок (в том числе удаление аварийных, больных деревьев и кустарников) на территориях, не относящихся к территориям зеленых насаждений в соответствии с законом Санкт-Петербурга</t>
  </si>
  <si>
    <t>Расходы на обеспечение проектирования благоустройства при размещении элементов благоустройства</t>
  </si>
  <si>
    <t>Проведение паспортизации территории зеленых насаждений общего пользования местного значения на территории муниципального образования, включая проведение учета зеленых насаждений искусственного происхождения иных элементов благоустройства, расположенных в границах территорий зеленых насаждений общего пользования местного значения</t>
  </si>
  <si>
    <t>60000SP002</t>
  </si>
  <si>
    <t>60000SP001</t>
  </si>
  <si>
    <t>600 00 МP002</t>
  </si>
  <si>
    <t>600 00 МP001</t>
  </si>
  <si>
    <t xml:space="preserve">  Расходы на организацию благоустройства территории муниципального образования за счет субсидии из бюджета Санкт Петербурга в рамках выполнения мероприятий программы "Петербургские дворы" 
</t>
  </si>
  <si>
    <t>Расходы на осуществление работ в сфере озеленения на территории муниципального образования за счет субсидии из бюджета Санкт Петербурга в рамках выполнения мероприятий программы "Петербургские дворы"</t>
  </si>
  <si>
    <t>Расходы на осуществление работ в сфере озеленения на территории муниципального образования, софинансируемые за счет средств местного бюджета  в рамках выполнения мероприятий программы "Петербургские дворы"</t>
  </si>
  <si>
    <t>Расходы на организацию благоустройства территории муниципального образования, софинансируемые за счет средств местного бюджета  в рамках выполнения мероприятий программы "Петербургские дворы"</t>
  </si>
  <si>
    <t xml:space="preserve">Расходы на содержание главы Местной администрации </t>
  </si>
  <si>
    <t>2027</t>
  </si>
  <si>
    <t>Расходы по назначению, выплате, перерасчету ежемесячной доплаты за стаж (общую продолжительность) работы (службы) в органах местного самоуправления к страховой пенсии по старости, страховой пенсии по инвалидности, пенсии за выслугу лет лицам, замещавшим муниципальные должности, должности муниципальной службы в органах местного самоуправления (далее - доплата к пенсии), а также приостановлению, возобновлению, прекращению выплаты доплаты к пенсии в соответствии с законом Санкт-Петербурга</t>
  </si>
  <si>
    <t>Приложение № 3</t>
  </si>
  <si>
    <t xml:space="preserve">к проекту решения МС ВМО поселок Репино №    от        2025г </t>
  </si>
  <si>
    <t xml:space="preserve">подразделам, целевым статьям, группам (группам и подгруппам) видов расходов классификации расходов местного бюджета внутригородского муниципального образования города федерального значения Санкт-Петербурга поселок Репино на 2026 год и на плановый период 2027 и 2028 годов </t>
  </si>
  <si>
    <t>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</si>
</sst>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#,##0.0"/>
    <numFmt numFmtId="173" formatCode="0.0"/>
    <numFmt numFmtId="174" formatCode="#,##0.0_р_."/>
  </numFmts>
  <fonts count="14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.5"/>
      <name val="Times New Roman"/>
      <family val="1"/>
      <charset val="204"/>
    </font>
    <font>
      <b/>
      <i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72" fontId="1" fillId="0" borderId="0" xfId="0" applyNumberFormat="1" applyFont="1"/>
    <xf numFmtId="0" fontId="1" fillId="0" borderId="0" xfId="0" applyFont="1" applyFill="1"/>
    <xf numFmtId="0" fontId="1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/>
    </xf>
    <xf numFmtId="0" fontId="4" fillId="0" borderId="0" xfId="0" applyFont="1"/>
    <xf numFmtId="0" fontId="1" fillId="0" borderId="0" xfId="0" applyFont="1" applyAlignment="1"/>
    <xf numFmtId="49" fontId="4" fillId="0" borderId="2" xfId="0" applyNumberFormat="1" applyFont="1" applyBorder="1" applyAlignment="1">
      <alignment horizontal="center"/>
    </xf>
    <xf numFmtId="4" fontId="1" fillId="0" borderId="0" xfId="0" applyNumberFormat="1" applyFont="1"/>
    <xf numFmtId="49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173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4" fontId="1" fillId="0" borderId="3" xfId="0" applyNumberFormat="1" applyFont="1" applyFill="1" applyBorder="1" applyAlignment="1">
      <alignment horizontal="center" vertical="center"/>
    </xf>
    <xf numFmtId="173" fontId="1" fillId="0" borderId="3" xfId="0" applyNumberFormat="1" applyFont="1" applyBorder="1" applyAlignment="1">
      <alignment horizontal="center" vertical="center"/>
    </xf>
    <xf numFmtId="172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Border="1"/>
    <xf numFmtId="49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2" fontId="1" fillId="0" borderId="3" xfId="0" applyNumberFormat="1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3" xfId="0" applyFont="1" applyBorder="1"/>
    <xf numFmtId="172" fontId="4" fillId="0" borderId="3" xfId="0" applyNumberFormat="1" applyFont="1" applyBorder="1" applyAlignment="1">
      <alignment horizontal="center"/>
    </xf>
    <xf numFmtId="172" fontId="1" fillId="2" borderId="3" xfId="0" applyNumberFormat="1" applyFont="1" applyFill="1" applyBorder="1" applyAlignment="1">
      <alignment horizontal="center" vertical="center"/>
    </xf>
    <xf numFmtId="172" fontId="1" fillId="5" borderId="3" xfId="0" applyNumberFormat="1" applyFont="1" applyFill="1" applyBorder="1" applyAlignment="1">
      <alignment horizontal="center" vertical="center"/>
    </xf>
    <xf numFmtId="172" fontId="1" fillId="4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/>
    </xf>
    <xf numFmtId="49" fontId="11" fillId="4" borderId="3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72" fontId="1" fillId="6" borderId="3" xfId="0" applyNumberFormat="1" applyFont="1" applyFill="1" applyBorder="1" applyAlignment="1">
      <alignment horizontal="center"/>
    </xf>
    <xf numFmtId="49" fontId="12" fillId="4" borderId="3" xfId="0" applyNumberFormat="1" applyFont="1" applyFill="1" applyBorder="1" applyAlignment="1">
      <alignment horizontal="center"/>
    </xf>
    <xf numFmtId="49" fontId="10" fillId="4" borderId="3" xfId="0" applyNumberFormat="1" applyFont="1" applyFill="1" applyBorder="1" applyAlignment="1">
      <alignment horizontal="center"/>
    </xf>
    <xf numFmtId="172" fontId="1" fillId="4" borderId="3" xfId="0" applyNumberFormat="1" applyFont="1" applyFill="1" applyBorder="1" applyAlignment="1">
      <alignment horizontal="center"/>
    </xf>
    <xf numFmtId="172" fontId="4" fillId="6" borderId="3" xfId="0" applyNumberFormat="1" applyFont="1" applyFill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172" fontId="1" fillId="0" borderId="3" xfId="0" applyNumberFormat="1" applyFont="1" applyBorder="1" applyAlignment="1">
      <alignment horizontal="center"/>
    </xf>
    <xf numFmtId="172" fontId="1" fillId="0" borderId="4" xfId="0" applyNumberFormat="1" applyFont="1" applyBorder="1"/>
    <xf numFmtId="172" fontId="4" fillId="0" borderId="3" xfId="0" applyNumberFormat="1" applyFont="1" applyBorder="1" applyAlignment="1">
      <alignment horizontal="center" wrapText="1"/>
    </xf>
    <xf numFmtId="173" fontId="1" fillId="0" borderId="3" xfId="0" applyNumberFormat="1" applyFont="1" applyFill="1" applyBorder="1"/>
    <xf numFmtId="0" fontId="4" fillId="0" borderId="3" xfId="0" applyFont="1" applyBorder="1" applyAlignment="1">
      <alignment horizontal="center" wrapText="1"/>
    </xf>
    <xf numFmtId="49" fontId="5" fillId="0" borderId="3" xfId="0" applyNumberFormat="1" applyFont="1" applyBorder="1" applyAlignment="1">
      <alignment horizontal="center"/>
    </xf>
    <xf numFmtId="172" fontId="4" fillId="2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49" fontId="10" fillId="0" borderId="3" xfId="0" applyNumberFormat="1" applyFont="1" applyBorder="1" applyAlignment="1">
      <alignment horizontal="center" wrapText="1"/>
    </xf>
    <xf numFmtId="172" fontId="1" fillId="2" borderId="3" xfId="0" applyNumberFormat="1" applyFont="1" applyFill="1" applyBorder="1" applyAlignment="1">
      <alignment horizontal="center" vertical="center" wrapText="1"/>
    </xf>
    <xf numFmtId="172" fontId="4" fillId="3" borderId="3" xfId="0" applyNumberFormat="1" applyFont="1" applyFill="1" applyBorder="1" applyAlignment="1">
      <alignment horizontal="center" vertical="center"/>
    </xf>
    <xf numFmtId="172" fontId="1" fillId="3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/>
    <xf numFmtId="49" fontId="10" fillId="2" borderId="3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 wrapText="1"/>
    </xf>
    <xf numFmtId="172" fontId="4" fillId="5" borderId="3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173" fontId="1" fillId="2" borderId="3" xfId="0" applyNumberFormat="1" applyFont="1" applyFill="1" applyBorder="1" applyAlignment="1">
      <alignment horizontal="center" vertical="center"/>
    </xf>
    <xf numFmtId="172" fontId="1" fillId="6" borderId="3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wrapText="1"/>
    </xf>
    <xf numFmtId="49" fontId="10" fillId="5" borderId="3" xfId="0" applyNumberFormat="1" applyFont="1" applyFill="1" applyBorder="1" applyAlignment="1">
      <alignment horizontal="center" wrapText="1"/>
    </xf>
    <xf numFmtId="49" fontId="5" fillId="0" borderId="3" xfId="0" applyNumberFormat="1" applyFont="1" applyBorder="1" applyAlignment="1">
      <alignment horizontal="center" vertical="center"/>
    </xf>
    <xf numFmtId="172" fontId="5" fillId="2" borderId="3" xfId="0" applyNumberFormat="1" applyFont="1" applyFill="1" applyBorder="1" applyAlignment="1">
      <alignment horizontal="center" vertical="center"/>
    </xf>
    <xf numFmtId="4" fontId="13" fillId="0" borderId="0" xfId="0" applyNumberFormat="1" applyFont="1"/>
    <xf numFmtId="172" fontId="4" fillId="0" borderId="3" xfId="0" applyNumberFormat="1" applyFont="1" applyFill="1" applyBorder="1" applyAlignment="1">
      <alignment horizontal="center" vertical="center"/>
    </xf>
    <xf numFmtId="174" fontId="1" fillId="0" borderId="3" xfId="0" applyNumberFormat="1" applyFont="1" applyBorder="1" applyAlignment="1">
      <alignment horizontal="center" vertical="center"/>
    </xf>
    <xf numFmtId="173" fontId="1" fillId="4" borderId="3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173" fontId="13" fillId="0" borderId="0" xfId="0" applyNumberFormat="1" applyFont="1" applyAlignment="1">
      <alignment horizontal="center"/>
    </xf>
    <xf numFmtId="172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2" fontId="13" fillId="0" borderId="4" xfId="0" applyNumberFormat="1" applyFont="1" applyFill="1" applyBorder="1" applyAlignment="1">
      <alignment horizontal="center"/>
    </xf>
    <xf numFmtId="173" fontId="13" fillId="0" borderId="4" xfId="0" applyNumberFormat="1" applyFont="1" applyBorder="1" applyAlignment="1">
      <alignment horizontal="center"/>
    </xf>
    <xf numFmtId="49" fontId="13" fillId="0" borderId="10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wrapText="1"/>
    </xf>
    <xf numFmtId="0" fontId="3" fillId="2" borderId="0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2" fontId="5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4"/>
  <sheetViews>
    <sheetView tabSelected="1" view="pageBreakPreview" topLeftCell="I1" zoomScaleSheetLayoutView="100" workbookViewId="0">
      <selection activeCell="I124" sqref="I124:M124"/>
    </sheetView>
  </sheetViews>
  <sheetFormatPr defaultColWidth="9.109375" defaultRowHeight="13.8" x14ac:dyDescent="0.25"/>
  <cols>
    <col min="1" max="8" width="9.109375" style="1" hidden="1" customWidth="1"/>
    <col min="9" max="11" width="9.109375" style="2"/>
    <col min="12" max="12" width="20.6640625" style="2" customWidth="1"/>
    <col min="13" max="13" width="6.44140625" style="1" customWidth="1"/>
    <col min="14" max="14" width="4.5546875" style="1" customWidth="1"/>
    <col min="15" max="15" width="12.6640625" style="1" customWidth="1"/>
    <col min="16" max="16" width="4.44140625" style="1" customWidth="1"/>
    <col min="17" max="17" width="10.109375" style="3" customWidth="1"/>
    <col min="18" max="18" width="11" style="4" customWidth="1"/>
    <col min="19" max="19" width="10.6640625" style="1" customWidth="1"/>
    <col min="20" max="20" width="13.6640625" style="1" customWidth="1"/>
    <col min="21" max="16384" width="9.109375" style="1"/>
  </cols>
  <sheetData>
    <row r="1" spans="1:19" ht="16.5" customHeight="1" x14ac:dyDescent="0.3">
      <c r="A1" s="119" t="s">
        <v>189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</row>
    <row r="2" spans="1:19" ht="23.25" customHeight="1" x14ac:dyDescent="0.25">
      <c r="A2" s="120" t="s">
        <v>190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2.75" customHeight="1" x14ac:dyDescent="0.25">
      <c r="A3" s="5"/>
      <c r="B3" s="5"/>
      <c r="C3" s="5"/>
      <c r="D3" s="5"/>
      <c r="E3" s="5"/>
      <c r="F3" s="5"/>
      <c r="G3" s="5"/>
      <c r="H3" s="5"/>
      <c r="I3" s="121" t="s">
        <v>0</v>
      </c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4" spans="1:19" ht="42" customHeight="1" x14ac:dyDescent="0.25">
      <c r="A4" s="5"/>
      <c r="B4" s="5"/>
      <c r="C4" s="5"/>
      <c r="D4" s="5"/>
      <c r="E4" s="5"/>
      <c r="F4" s="5"/>
      <c r="G4" s="5"/>
      <c r="H4" s="5"/>
      <c r="I4" s="121" t="s">
        <v>191</v>
      </c>
      <c r="J4" s="121"/>
      <c r="K4" s="121"/>
      <c r="L4" s="121"/>
      <c r="M4" s="121"/>
      <c r="N4" s="121"/>
      <c r="O4" s="121"/>
      <c r="P4" s="121"/>
      <c r="Q4" s="121"/>
      <c r="R4" s="121"/>
      <c r="S4" s="121"/>
    </row>
    <row r="5" spans="1:19" ht="6" customHeight="1" x14ac:dyDescent="0.25">
      <c r="A5" s="5"/>
      <c r="B5" s="5"/>
      <c r="C5" s="5"/>
      <c r="D5" s="5"/>
      <c r="E5" s="5"/>
      <c r="F5" s="5"/>
      <c r="G5" s="5"/>
      <c r="H5" s="5"/>
      <c r="I5" s="122"/>
      <c r="J5" s="122"/>
      <c r="K5" s="122"/>
      <c r="L5" s="122"/>
      <c r="M5" s="122"/>
      <c r="N5" s="122"/>
      <c r="O5" s="122"/>
      <c r="P5" s="122"/>
      <c r="Q5" s="122"/>
    </row>
    <row r="6" spans="1:19" s="2" customFormat="1" ht="52.5" customHeight="1" x14ac:dyDescent="0.25">
      <c r="I6" s="123" t="s">
        <v>1</v>
      </c>
      <c r="J6" s="123"/>
      <c r="K6" s="123"/>
      <c r="L6" s="123"/>
      <c r="M6" s="123"/>
      <c r="N6" s="124" t="s">
        <v>2</v>
      </c>
      <c r="O6" s="124" t="s">
        <v>3</v>
      </c>
      <c r="P6" s="124" t="s">
        <v>4</v>
      </c>
      <c r="Q6" s="125" t="s">
        <v>5</v>
      </c>
      <c r="R6" s="125"/>
      <c r="S6" s="125"/>
    </row>
    <row r="7" spans="1:19" ht="48.75" hidden="1" customHeight="1" x14ac:dyDescent="0.25">
      <c r="I7" s="123"/>
      <c r="J7" s="123"/>
      <c r="K7" s="123"/>
      <c r="L7" s="123"/>
      <c r="M7" s="123"/>
      <c r="N7" s="124"/>
      <c r="O7" s="124"/>
      <c r="P7" s="124"/>
      <c r="Q7" s="40">
        <f>Q9</f>
        <v>28989.600000000002</v>
      </c>
      <c r="R7" s="41"/>
      <c r="S7" s="23"/>
    </row>
    <row r="8" spans="1:19" ht="39.75" customHeight="1" x14ac:dyDescent="0.25">
      <c r="I8" s="123"/>
      <c r="J8" s="123"/>
      <c r="K8" s="123"/>
      <c r="L8" s="123"/>
      <c r="M8" s="123"/>
      <c r="N8" s="124"/>
      <c r="O8" s="124"/>
      <c r="P8" s="124"/>
      <c r="Q8" s="12" t="s">
        <v>144</v>
      </c>
      <c r="R8" s="11" t="s">
        <v>187</v>
      </c>
      <c r="S8" s="19" t="s">
        <v>192</v>
      </c>
    </row>
    <row r="9" spans="1:19" ht="21.75" customHeight="1" x14ac:dyDescent="0.25">
      <c r="I9" s="93" t="s">
        <v>6</v>
      </c>
      <c r="J9" s="93"/>
      <c r="K9" s="93"/>
      <c r="L9" s="93"/>
      <c r="M9" s="93"/>
      <c r="N9" s="43" t="s">
        <v>7</v>
      </c>
      <c r="O9" s="43"/>
      <c r="P9" s="43"/>
      <c r="Q9" s="44">
        <f>Q10+Q14+Q27+Q52+Q56+Q48</f>
        <v>28989.600000000002</v>
      </c>
      <c r="R9" s="44">
        <f>R10+R14+R27+R52+R56+R48</f>
        <v>29098.999999999996</v>
      </c>
      <c r="S9" s="44">
        <f>S10+S14+S27+S52+S56+S48</f>
        <v>30285.399999999998</v>
      </c>
    </row>
    <row r="10" spans="1:19" ht="29.25" customHeight="1" x14ac:dyDescent="0.25">
      <c r="I10" s="93" t="s">
        <v>8</v>
      </c>
      <c r="J10" s="93"/>
      <c r="K10" s="93"/>
      <c r="L10" s="93"/>
      <c r="M10" s="93"/>
      <c r="N10" s="43" t="s">
        <v>9</v>
      </c>
      <c r="O10" s="43"/>
      <c r="P10" s="43"/>
      <c r="Q10" s="44">
        <f t="shared" ref="Q10:S12" si="0">Q11</f>
        <v>3300.5</v>
      </c>
      <c r="R10" s="44">
        <f t="shared" si="0"/>
        <v>3437.5</v>
      </c>
      <c r="S10" s="44">
        <f t="shared" si="0"/>
        <v>3577.7</v>
      </c>
    </row>
    <row r="11" spans="1:19" ht="82.5" customHeight="1" x14ac:dyDescent="0.25">
      <c r="I11" s="86" t="s">
        <v>10</v>
      </c>
      <c r="J11" s="86"/>
      <c r="K11" s="86"/>
      <c r="L11" s="86"/>
      <c r="M11" s="86"/>
      <c r="N11" s="43" t="s">
        <v>9</v>
      </c>
      <c r="O11" s="43" t="s">
        <v>11</v>
      </c>
      <c r="P11" s="43"/>
      <c r="Q11" s="44">
        <f t="shared" si="0"/>
        <v>3300.5</v>
      </c>
      <c r="R11" s="44">
        <f t="shared" si="0"/>
        <v>3437.5</v>
      </c>
      <c r="S11" s="44">
        <f t="shared" si="0"/>
        <v>3577.7</v>
      </c>
    </row>
    <row r="12" spans="1:19" ht="56.25" customHeight="1" x14ac:dyDescent="0.25">
      <c r="I12" s="91" t="s">
        <v>139</v>
      </c>
      <c r="J12" s="91"/>
      <c r="K12" s="91"/>
      <c r="L12" s="91"/>
      <c r="M12" s="91"/>
      <c r="N12" s="28" t="s">
        <v>9</v>
      </c>
      <c r="O12" s="28" t="s">
        <v>11</v>
      </c>
      <c r="P12" s="28" t="s">
        <v>12</v>
      </c>
      <c r="Q12" s="25">
        <f t="shared" si="0"/>
        <v>3300.5</v>
      </c>
      <c r="R12" s="25">
        <f t="shared" si="0"/>
        <v>3437.5</v>
      </c>
      <c r="S12" s="25">
        <f t="shared" si="0"/>
        <v>3577.7</v>
      </c>
    </row>
    <row r="13" spans="1:19" ht="25.5" customHeight="1" x14ac:dyDescent="0.25">
      <c r="I13" s="116" t="s">
        <v>125</v>
      </c>
      <c r="J13" s="117"/>
      <c r="K13" s="117"/>
      <c r="L13" s="117"/>
      <c r="M13" s="118"/>
      <c r="N13" s="28" t="s">
        <v>9</v>
      </c>
      <c r="O13" s="28" t="s">
        <v>11</v>
      </c>
      <c r="P13" s="28" t="s">
        <v>14</v>
      </c>
      <c r="Q13" s="25">
        <v>3300.5</v>
      </c>
      <c r="R13" s="13">
        <v>3437.5</v>
      </c>
      <c r="S13" s="20">
        <v>3577.7</v>
      </c>
    </row>
    <row r="14" spans="1:19" ht="43.5" customHeight="1" x14ac:dyDescent="0.25">
      <c r="I14" s="86" t="s">
        <v>19</v>
      </c>
      <c r="J14" s="86"/>
      <c r="K14" s="86"/>
      <c r="L14" s="86"/>
      <c r="M14" s="86"/>
      <c r="N14" s="43" t="s">
        <v>20</v>
      </c>
      <c r="O14" s="43"/>
      <c r="P14" s="43"/>
      <c r="Q14" s="44">
        <f>Q15+Q21+Q24</f>
        <v>3279.6</v>
      </c>
      <c r="R14" s="44">
        <f>R15+R21+R24</f>
        <v>3415.9</v>
      </c>
      <c r="S14" s="44">
        <f>S15+S21+S24</f>
        <v>3555.3999999999996</v>
      </c>
    </row>
    <row r="15" spans="1:19" ht="43.5" customHeight="1" x14ac:dyDescent="0.25">
      <c r="I15" s="84" t="s">
        <v>21</v>
      </c>
      <c r="J15" s="84"/>
      <c r="K15" s="84"/>
      <c r="L15" s="84"/>
      <c r="M15" s="84"/>
      <c r="N15" s="43" t="s">
        <v>20</v>
      </c>
      <c r="O15" s="43" t="s">
        <v>22</v>
      </c>
      <c r="P15" s="43"/>
      <c r="Q15" s="44">
        <f>Q19+Q16+Q20</f>
        <v>2851.9</v>
      </c>
      <c r="R15" s="44">
        <f>R19+R16+R20</f>
        <v>2970.4</v>
      </c>
      <c r="S15" s="44">
        <f>S19+S16+S20</f>
        <v>3091.7</v>
      </c>
    </row>
    <row r="16" spans="1:19" ht="57.75" customHeight="1" x14ac:dyDescent="0.25">
      <c r="I16" s="108" t="s">
        <v>139</v>
      </c>
      <c r="J16" s="108"/>
      <c r="K16" s="108"/>
      <c r="L16" s="108"/>
      <c r="M16" s="108"/>
      <c r="N16" s="28" t="s">
        <v>20</v>
      </c>
      <c r="O16" s="28" t="s">
        <v>22</v>
      </c>
      <c r="P16" s="28" t="s">
        <v>12</v>
      </c>
      <c r="Q16" s="25">
        <f>Q17</f>
        <v>1941.4</v>
      </c>
      <c r="R16" s="25">
        <f>R17</f>
        <v>2022.1</v>
      </c>
      <c r="S16" s="25">
        <f>S17</f>
        <v>2104.6</v>
      </c>
    </row>
    <row r="17" spans="9:19" ht="25.5" customHeight="1" x14ac:dyDescent="0.25">
      <c r="I17" s="116" t="s">
        <v>125</v>
      </c>
      <c r="J17" s="117"/>
      <c r="K17" s="117"/>
      <c r="L17" s="117"/>
      <c r="M17" s="118"/>
      <c r="N17" s="28" t="s">
        <v>20</v>
      </c>
      <c r="O17" s="28" t="s">
        <v>22</v>
      </c>
      <c r="P17" s="28" t="s">
        <v>14</v>
      </c>
      <c r="Q17" s="25">
        <v>1941.4</v>
      </c>
      <c r="R17" s="17">
        <v>2022.1</v>
      </c>
      <c r="S17" s="21">
        <v>2104.6</v>
      </c>
    </row>
    <row r="18" spans="9:19" ht="23.25" customHeight="1" x14ac:dyDescent="0.25">
      <c r="I18" s="91" t="s">
        <v>15</v>
      </c>
      <c r="J18" s="91"/>
      <c r="K18" s="91"/>
      <c r="L18" s="91"/>
      <c r="M18" s="91"/>
      <c r="N18" s="28" t="s">
        <v>20</v>
      </c>
      <c r="O18" s="28" t="s">
        <v>22</v>
      </c>
      <c r="P18" s="28" t="s">
        <v>16</v>
      </c>
      <c r="Q18" s="25">
        <f>Q19</f>
        <v>910.4</v>
      </c>
      <c r="R18" s="25">
        <f>R19</f>
        <v>948.2</v>
      </c>
      <c r="S18" s="25">
        <f>S19</f>
        <v>987</v>
      </c>
    </row>
    <row r="19" spans="9:19" ht="26.25" customHeight="1" x14ac:dyDescent="0.25">
      <c r="I19" s="91" t="s">
        <v>17</v>
      </c>
      <c r="J19" s="91"/>
      <c r="K19" s="91"/>
      <c r="L19" s="91"/>
      <c r="M19" s="91"/>
      <c r="N19" s="28" t="s">
        <v>20</v>
      </c>
      <c r="O19" s="28" t="s">
        <v>22</v>
      </c>
      <c r="P19" s="28" t="s">
        <v>18</v>
      </c>
      <c r="Q19" s="25">
        <v>910.4</v>
      </c>
      <c r="R19" s="17">
        <v>948.2</v>
      </c>
      <c r="S19" s="21">
        <v>987</v>
      </c>
    </row>
    <row r="20" spans="9:19" ht="18.75" customHeight="1" x14ac:dyDescent="0.25">
      <c r="I20" s="88" t="s">
        <v>23</v>
      </c>
      <c r="J20" s="88"/>
      <c r="K20" s="88"/>
      <c r="L20" s="88"/>
      <c r="M20" s="88"/>
      <c r="N20" s="28" t="s">
        <v>20</v>
      </c>
      <c r="O20" s="28" t="s">
        <v>24</v>
      </c>
      <c r="P20" s="28" t="s">
        <v>25</v>
      </c>
      <c r="Q20" s="25">
        <v>0.1</v>
      </c>
      <c r="R20" s="17">
        <v>0.1</v>
      </c>
      <c r="S20" s="21">
        <v>0.1</v>
      </c>
    </row>
    <row r="21" spans="9:19" ht="78.75" customHeight="1" x14ac:dyDescent="0.25">
      <c r="I21" s="86" t="s">
        <v>26</v>
      </c>
      <c r="J21" s="86"/>
      <c r="K21" s="86"/>
      <c r="L21" s="86"/>
      <c r="M21" s="86"/>
      <c r="N21" s="43" t="s">
        <v>20</v>
      </c>
      <c r="O21" s="43" t="s">
        <v>27</v>
      </c>
      <c r="P21" s="43"/>
      <c r="Q21" s="44">
        <f t="shared" ref="Q21:S22" si="1">Q22</f>
        <v>223.7</v>
      </c>
      <c r="R21" s="44">
        <f t="shared" si="1"/>
        <v>233</v>
      </c>
      <c r="S21" s="44">
        <f t="shared" si="1"/>
        <v>242.5</v>
      </c>
    </row>
    <row r="22" spans="9:19" ht="60" customHeight="1" x14ac:dyDescent="0.25">
      <c r="I22" s="115" t="s">
        <v>139</v>
      </c>
      <c r="J22" s="115"/>
      <c r="K22" s="115"/>
      <c r="L22" s="115"/>
      <c r="M22" s="115"/>
      <c r="N22" s="28" t="s">
        <v>20</v>
      </c>
      <c r="O22" s="28" t="s">
        <v>27</v>
      </c>
      <c r="P22" s="28" t="s">
        <v>12</v>
      </c>
      <c r="Q22" s="25">
        <f t="shared" si="1"/>
        <v>223.7</v>
      </c>
      <c r="R22" s="25">
        <f t="shared" si="1"/>
        <v>233</v>
      </c>
      <c r="S22" s="25">
        <f t="shared" si="1"/>
        <v>242.5</v>
      </c>
    </row>
    <row r="23" spans="9:19" ht="24.75" customHeight="1" x14ac:dyDescent="0.25">
      <c r="I23" s="115" t="s">
        <v>125</v>
      </c>
      <c r="J23" s="115"/>
      <c r="K23" s="115"/>
      <c r="L23" s="115"/>
      <c r="M23" s="115"/>
      <c r="N23" s="28" t="s">
        <v>20</v>
      </c>
      <c r="O23" s="28" t="s">
        <v>27</v>
      </c>
      <c r="P23" s="28" t="s">
        <v>14</v>
      </c>
      <c r="Q23" s="25">
        <v>223.7</v>
      </c>
      <c r="R23" s="17">
        <v>233</v>
      </c>
      <c r="S23" s="21">
        <v>242.5</v>
      </c>
    </row>
    <row r="24" spans="9:19" ht="39.75" customHeight="1" x14ac:dyDescent="0.25">
      <c r="I24" s="86" t="s">
        <v>28</v>
      </c>
      <c r="J24" s="86"/>
      <c r="K24" s="86"/>
      <c r="L24" s="86"/>
      <c r="M24" s="86"/>
      <c r="N24" s="43" t="s">
        <v>20</v>
      </c>
      <c r="O24" s="47"/>
      <c r="P24" s="28"/>
      <c r="Q24" s="44">
        <f t="shared" ref="Q24:S25" si="2">Q25</f>
        <v>204</v>
      </c>
      <c r="R24" s="44">
        <f t="shared" si="2"/>
        <v>212.5</v>
      </c>
      <c r="S24" s="44">
        <f t="shared" si="2"/>
        <v>221.2</v>
      </c>
    </row>
    <row r="25" spans="9:19" ht="15.75" customHeight="1" x14ac:dyDescent="0.25">
      <c r="I25" s="87" t="s">
        <v>29</v>
      </c>
      <c r="J25" s="87"/>
      <c r="K25" s="87"/>
      <c r="L25" s="87"/>
      <c r="M25" s="87"/>
      <c r="N25" s="28" t="s">
        <v>20</v>
      </c>
      <c r="O25" s="49" t="s">
        <v>30</v>
      </c>
      <c r="P25" s="49" t="s">
        <v>31</v>
      </c>
      <c r="Q25" s="50">
        <f t="shared" si="2"/>
        <v>204</v>
      </c>
      <c r="R25" s="50">
        <f t="shared" si="2"/>
        <v>212.5</v>
      </c>
      <c r="S25" s="50">
        <f t="shared" si="2"/>
        <v>221.2</v>
      </c>
    </row>
    <row r="26" spans="9:19" ht="17.25" customHeight="1" x14ac:dyDescent="0.25">
      <c r="I26" s="88" t="s">
        <v>23</v>
      </c>
      <c r="J26" s="88"/>
      <c r="K26" s="88"/>
      <c r="L26" s="88"/>
      <c r="M26" s="88"/>
      <c r="N26" s="28" t="s">
        <v>20</v>
      </c>
      <c r="O26" s="49" t="s">
        <v>30</v>
      </c>
      <c r="P26" s="49" t="s">
        <v>25</v>
      </c>
      <c r="Q26" s="50">
        <v>204</v>
      </c>
      <c r="R26" s="17">
        <v>212.5</v>
      </c>
      <c r="S26" s="21">
        <v>221.2</v>
      </c>
    </row>
    <row r="27" spans="9:19" s="7" customFormat="1" ht="56.25" customHeight="1" x14ac:dyDescent="0.25">
      <c r="I27" s="84" t="s">
        <v>145</v>
      </c>
      <c r="J27" s="84"/>
      <c r="K27" s="84"/>
      <c r="L27" s="84"/>
      <c r="M27" s="84"/>
      <c r="N27" s="43" t="s">
        <v>32</v>
      </c>
      <c r="O27" s="43"/>
      <c r="P27" s="43"/>
      <c r="Q27" s="44">
        <f>Q28+Q36+Q43+Q33</f>
        <v>22137.200000000001</v>
      </c>
      <c r="R27" s="44">
        <f>R28+R36+R43+R33</f>
        <v>21962.799999999999</v>
      </c>
      <c r="S27" s="44">
        <f>S28+S36+S43+S33</f>
        <v>22858.799999999999</v>
      </c>
    </row>
    <row r="28" spans="9:19" s="7" customFormat="1" hidden="1" x14ac:dyDescent="0.25">
      <c r="I28" s="93" t="s">
        <v>186</v>
      </c>
      <c r="J28" s="93"/>
      <c r="K28" s="93"/>
      <c r="L28" s="93"/>
      <c r="M28" s="93"/>
      <c r="N28" s="43" t="s">
        <v>32</v>
      </c>
      <c r="O28" s="43" t="s">
        <v>33</v>
      </c>
      <c r="P28" s="43"/>
      <c r="Q28" s="51">
        <f>Q29+Q31</f>
        <v>0</v>
      </c>
      <c r="R28" s="51">
        <f>R29+R31</f>
        <v>0</v>
      </c>
      <c r="S28" s="51">
        <f>S29+S31</f>
        <v>0</v>
      </c>
    </row>
    <row r="29" spans="9:19" s="7" customFormat="1" hidden="1" x14ac:dyDescent="0.25">
      <c r="I29" s="108" t="s">
        <v>139</v>
      </c>
      <c r="J29" s="108"/>
      <c r="K29" s="108"/>
      <c r="L29" s="108"/>
      <c r="M29" s="108"/>
      <c r="N29" s="28" t="s">
        <v>32</v>
      </c>
      <c r="O29" s="28" t="s">
        <v>33</v>
      </c>
      <c r="P29" s="28" t="s">
        <v>12</v>
      </c>
      <c r="Q29" s="52">
        <f>Q30</f>
        <v>0</v>
      </c>
      <c r="R29" s="52">
        <f>R30</f>
        <v>0</v>
      </c>
      <c r="S29" s="52">
        <f>S30</f>
        <v>0</v>
      </c>
    </row>
    <row r="30" spans="9:19" s="7" customFormat="1" hidden="1" x14ac:dyDescent="0.25">
      <c r="I30" s="108" t="s">
        <v>13</v>
      </c>
      <c r="J30" s="108"/>
      <c r="K30" s="108"/>
      <c r="L30" s="108"/>
      <c r="M30" s="46"/>
      <c r="N30" s="28" t="s">
        <v>32</v>
      </c>
      <c r="O30" s="28" t="s">
        <v>33</v>
      </c>
      <c r="P30" s="28" t="s">
        <v>14</v>
      </c>
      <c r="Q30" s="52"/>
      <c r="R30" s="52"/>
      <c r="S30" s="52"/>
    </row>
    <row r="31" spans="9:19" s="7" customFormat="1" hidden="1" x14ac:dyDescent="0.25">
      <c r="I31" s="108" t="s">
        <v>152</v>
      </c>
      <c r="J31" s="108"/>
      <c r="K31" s="108"/>
      <c r="L31" s="108"/>
      <c r="M31" s="42"/>
      <c r="N31" s="28" t="s">
        <v>32</v>
      </c>
      <c r="O31" s="28" t="s">
        <v>33</v>
      </c>
      <c r="P31" s="28" t="s">
        <v>16</v>
      </c>
      <c r="Q31" s="52">
        <f>Q32</f>
        <v>0</v>
      </c>
      <c r="R31" s="52">
        <f>R32</f>
        <v>0</v>
      </c>
      <c r="S31" s="52">
        <f>S32</f>
        <v>0</v>
      </c>
    </row>
    <row r="32" spans="9:19" s="7" customFormat="1" hidden="1" x14ac:dyDescent="0.25">
      <c r="I32" s="108" t="s">
        <v>17</v>
      </c>
      <c r="J32" s="108"/>
      <c r="K32" s="108"/>
      <c r="L32" s="108"/>
      <c r="M32" s="42"/>
      <c r="N32" s="28" t="s">
        <v>32</v>
      </c>
      <c r="O32" s="28" t="s">
        <v>33</v>
      </c>
      <c r="P32" s="28" t="s">
        <v>18</v>
      </c>
      <c r="Q32" s="52"/>
      <c r="R32" s="52"/>
      <c r="S32" s="52"/>
    </row>
    <row r="33" spans="9:19" hidden="1" x14ac:dyDescent="0.25">
      <c r="I33" s="84" t="s">
        <v>34</v>
      </c>
      <c r="J33" s="84"/>
      <c r="K33" s="84"/>
      <c r="L33" s="84"/>
      <c r="M33" s="42"/>
      <c r="N33" s="43" t="s">
        <v>32</v>
      </c>
      <c r="O33" s="43" t="s">
        <v>35</v>
      </c>
      <c r="P33" s="43"/>
      <c r="Q33" s="51">
        <f t="shared" ref="Q33:S34" si="3">Q34</f>
        <v>0</v>
      </c>
      <c r="R33" s="51">
        <f t="shared" si="3"/>
        <v>0</v>
      </c>
      <c r="S33" s="51">
        <f t="shared" si="3"/>
        <v>0</v>
      </c>
    </row>
    <row r="34" spans="9:19" hidden="1" x14ac:dyDescent="0.25">
      <c r="I34" s="113" t="s">
        <v>139</v>
      </c>
      <c r="J34" s="113"/>
      <c r="K34" s="113"/>
      <c r="L34" s="113"/>
      <c r="M34" s="48"/>
      <c r="N34" s="28" t="s">
        <v>32</v>
      </c>
      <c r="O34" s="28" t="s">
        <v>35</v>
      </c>
      <c r="P34" s="28" t="s">
        <v>12</v>
      </c>
      <c r="Q34" s="52">
        <f t="shared" si="3"/>
        <v>0</v>
      </c>
      <c r="R34" s="52">
        <f t="shared" si="3"/>
        <v>0</v>
      </c>
      <c r="S34" s="52">
        <f t="shared" si="3"/>
        <v>0</v>
      </c>
    </row>
    <row r="35" spans="9:19" hidden="1" x14ac:dyDescent="0.25">
      <c r="I35" s="88" t="s">
        <v>13</v>
      </c>
      <c r="J35" s="88"/>
      <c r="K35" s="88"/>
      <c r="L35" s="88"/>
      <c r="M35" s="48"/>
      <c r="N35" s="28" t="s">
        <v>32</v>
      </c>
      <c r="O35" s="28" t="s">
        <v>35</v>
      </c>
      <c r="P35" s="28" t="s">
        <v>14</v>
      </c>
      <c r="Q35" s="52"/>
      <c r="R35" s="52"/>
      <c r="S35" s="52"/>
    </row>
    <row r="36" spans="9:19" ht="50.25" customHeight="1" x14ac:dyDescent="0.25">
      <c r="I36" s="86" t="s">
        <v>36</v>
      </c>
      <c r="J36" s="86"/>
      <c r="K36" s="86"/>
      <c r="L36" s="86"/>
      <c r="M36" s="86"/>
      <c r="N36" s="43" t="s">
        <v>32</v>
      </c>
      <c r="O36" s="43" t="s">
        <v>37</v>
      </c>
      <c r="P36" s="43"/>
      <c r="Q36" s="44">
        <f>Q37+Q39+Q41</f>
        <v>20006.900000000001</v>
      </c>
      <c r="R36" s="44">
        <f>R37+R39+R41</f>
        <v>19744</v>
      </c>
      <c r="S36" s="44">
        <f>S37+S39+S41</f>
        <v>20549.5</v>
      </c>
    </row>
    <row r="37" spans="9:19" ht="52.5" customHeight="1" x14ac:dyDescent="0.25">
      <c r="I37" s="102" t="s">
        <v>139</v>
      </c>
      <c r="J37" s="102"/>
      <c r="K37" s="102"/>
      <c r="L37" s="102"/>
      <c r="M37" s="102"/>
      <c r="N37" s="28" t="s">
        <v>32</v>
      </c>
      <c r="O37" s="28" t="s">
        <v>37</v>
      </c>
      <c r="P37" s="28" t="s">
        <v>12</v>
      </c>
      <c r="Q37" s="25">
        <f>Q38</f>
        <v>16308.1</v>
      </c>
      <c r="R37" s="25">
        <f>R38</f>
        <v>16985.3</v>
      </c>
      <c r="S37" s="25">
        <f>S38</f>
        <v>17678.2</v>
      </c>
    </row>
    <row r="38" spans="9:19" ht="27.75" customHeight="1" x14ac:dyDescent="0.25">
      <c r="I38" s="114" t="s">
        <v>125</v>
      </c>
      <c r="J38" s="114"/>
      <c r="K38" s="114"/>
      <c r="L38" s="114"/>
      <c r="M38" s="114"/>
      <c r="N38" s="28" t="s">
        <v>32</v>
      </c>
      <c r="O38" s="28" t="s">
        <v>37</v>
      </c>
      <c r="P38" s="28" t="s">
        <v>14</v>
      </c>
      <c r="Q38" s="25">
        <v>16308.1</v>
      </c>
      <c r="R38" s="17">
        <v>16985.3</v>
      </c>
      <c r="S38" s="21">
        <v>17678.2</v>
      </c>
    </row>
    <row r="39" spans="9:19" ht="25.5" customHeight="1" x14ac:dyDescent="0.25">
      <c r="I39" s="88" t="s">
        <v>15</v>
      </c>
      <c r="J39" s="88"/>
      <c r="K39" s="88"/>
      <c r="L39" s="88"/>
      <c r="M39" s="88"/>
      <c r="N39" s="28" t="s">
        <v>32</v>
      </c>
      <c r="O39" s="28" t="s">
        <v>37</v>
      </c>
      <c r="P39" s="28" t="s">
        <v>16</v>
      </c>
      <c r="Q39" s="25">
        <f>Q40</f>
        <v>3694.8</v>
      </c>
      <c r="R39" s="25">
        <f>R40</f>
        <v>2754.7</v>
      </c>
      <c r="S39" s="25">
        <f>S40</f>
        <v>2867.2</v>
      </c>
    </row>
    <row r="40" spans="9:19" ht="29.25" customHeight="1" x14ac:dyDescent="0.25">
      <c r="I40" s="88" t="s">
        <v>17</v>
      </c>
      <c r="J40" s="88"/>
      <c r="K40" s="88"/>
      <c r="L40" s="88"/>
      <c r="M40" s="88"/>
      <c r="N40" s="28" t="s">
        <v>32</v>
      </c>
      <c r="O40" s="28" t="s">
        <v>37</v>
      </c>
      <c r="P40" s="28" t="s">
        <v>18</v>
      </c>
      <c r="Q40" s="25">
        <v>3694.8</v>
      </c>
      <c r="R40" s="17">
        <v>2754.7</v>
      </c>
      <c r="S40" s="21">
        <v>2867.2</v>
      </c>
    </row>
    <row r="41" spans="9:19" ht="19.5" customHeight="1" x14ac:dyDescent="0.25">
      <c r="I41" s="88" t="s">
        <v>29</v>
      </c>
      <c r="J41" s="88"/>
      <c r="K41" s="88"/>
      <c r="L41" s="88"/>
      <c r="M41" s="88"/>
      <c r="N41" s="28" t="s">
        <v>32</v>
      </c>
      <c r="O41" s="28" t="s">
        <v>37</v>
      </c>
      <c r="P41" s="28" t="s">
        <v>31</v>
      </c>
      <c r="Q41" s="25">
        <f>Q42</f>
        <v>4</v>
      </c>
      <c r="R41" s="25">
        <f>R42</f>
        <v>4</v>
      </c>
      <c r="S41" s="25">
        <f>S42</f>
        <v>4.0999999999999996</v>
      </c>
    </row>
    <row r="42" spans="9:19" ht="17.25" customHeight="1" x14ac:dyDescent="0.25">
      <c r="I42" s="88" t="s">
        <v>23</v>
      </c>
      <c r="J42" s="88"/>
      <c r="K42" s="88"/>
      <c r="L42" s="88"/>
      <c r="M42" s="88"/>
      <c r="N42" s="28" t="s">
        <v>32</v>
      </c>
      <c r="O42" s="28" t="s">
        <v>37</v>
      </c>
      <c r="P42" s="28" t="s">
        <v>25</v>
      </c>
      <c r="Q42" s="25">
        <v>4</v>
      </c>
      <c r="R42" s="17">
        <v>4</v>
      </c>
      <c r="S42" s="21">
        <v>4.0999999999999996</v>
      </c>
    </row>
    <row r="43" spans="9:19" ht="57.75" customHeight="1" x14ac:dyDescent="0.25">
      <c r="I43" s="86" t="s">
        <v>148</v>
      </c>
      <c r="J43" s="86"/>
      <c r="K43" s="86"/>
      <c r="L43" s="86"/>
      <c r="M43" s="86"/>
      <c r="N43" s="43" t="s">
        <v>32</v>
      </c>
      <c r="O43" s="43" t="s">
        <v>38</v>
      </c>
      <c r="P43" s="43"/>
      <c r="Q43" s="71">
        <f>Q44+Q46</f>
        <v>2130.3000000000002</v>
      </c>
      <c r="R43" s="71">
        <f>R44+R46</f>
        <v>2218.7999999999997</v>
      </c>
      <c r="S43" s="71">
        <f>S44+S46</f>
        <v>2309.3000000000002</v>
      </c>
    </row>
    <row r="44" spans="9:19" ht="58.5" customHeight="1" x14ac:dyDescent="0.25">
      <c r="I44" s="88" t="s">
        <v>139</v>
      </c>
      <c r="J44" s="88"/>
      <c r="K44" s="88"/>
      <c r="L44" s="88"/>
      <c r="M44" s="88"/>
      <c r="N44" s="28" t="s">
        <v>32</v>
      </c>
      <c r="O44" s="28" t="s">
        <v>38</v>
      </c>
      <c r="P44" s="28" t="s">
        <v>12</v>
      </c>
      <c r="Q44" s="25">
        <f>Q45</f>
        <v>2038.5</v>
      </c>
      <c r="R44" s="25">
        <f>R45</f>
        <v>2123.1999999999998</v>
      </c>
      <c r="S44" s="25">
        <f>S45</f>
        <v>2209.8000000000002</v>
      </c>
    </row>
    <row r="45" spans="9:19" ht="26.25" customHeight="1" x14ac:dyDescent="0.25">
      <c r="I45" s="88" t="s">
        <v>125</v>
      </c>
      <c r="J45" s="88"/>
      <c r="K45" s="88"/>
      <c r="L45" s="88"/>
      <c r="M45" s="88"/>
      <c r="N45" s="28" t="s">
        <v>32</v>
      </c>
      <c r="O45" s="28" t="s">
        <v>38</v>
      </c>
      <c r="P45" s="28" t="s">
        <v>14</v>
      </c>
      <c r="Q45" s="25">
        <v>2038.5</v>
      </c>
      <c r="R45" s="17">
        <v>2123.1999999999998</v>
      </c>
      <c r="S45" s="21">
        <v>2209.8000000000002</v>
      </c>
    </row>
    <row r="46" spans="9:19" ht="26.25" customHeight="1" x14ac:dyDescent="0.25">
      <c r="I46" s="87" t="s">
        <v>15</v>
      </c>
      <c r="J46" s="87"/>
      <c r="K46" s="87"/>
      <c r="L46" s="87"/>
      <c r="M46" s="87"/>
      <c r="N46" s="28" t="s">
        <v>32</v>
      </c>
      <c r="O46" s="28" t="s">
        <v>38</v>
      </c>
      <c r="P46" s="28" t="s">
        <v>16</v>
      </c>
      <c r="Q46" s="25">
        <f>Q47</f>
        <v>91.8</v>
      </c>
      <c r="R46" s="25">
        <f>R47</f>
        <v>95.6</v>
      </c>
      <c r="S46" s="25">
        <f>S47</f>
        <v>99.5</v>
      </c>
    </row>
    <row r="47" spans="9:19" ht="30" customHeight="1" x14ac:dyDescent="0.25">
      <c r="I47" s="88" t="s">
        <v>17</v>
      </c>
      <c r="J47" s="88"/>
      <c r="K47" s="88"/>
      <c r="L47" s="88"/>
      <c r="M47" s="88"/>
      <c r="N47" s="28" t="s">
        <v>32</v>
      </c>
      <c r="O47" s="28" t="s">
        <v>38</v>
      </c>
      <c r="P47" s="28" t="s">
        <v>18</v>
      </c>
      <c r="Q47" s="25">
        <v>91.8</v>
      </c>
      <c r="R47" s="17">
        <v>95.6</v>
      </c>
      <c r="S47" s="21">
        <v>99.5</v>
      </c>
    </row>
    <row r="48" spans="9:19" ht="25.5" hidden="1" customHeight="1" x14ac:dyDescent="0.25">
      <c r="I48" s="84" t="s">
        <v>172</v>
      </c>
      <c r="J48" s="84"/>
      <c r="K48" s="84"/>
      <c r="L48" s="84"/>
      <c r="M48" s="84"/>
      <c r="N48" s="53" t="s">
        <v>158</v>
      </c>
      <c r="O48" s="43"/>
      <c r="P48" s="54"/>
      <c r="Q48" s="36">
        <f>Q49</f>
        <v>0</v>
      </c>
      <c r="R48" s="36">
        <v>0</v>
      </c>
      <c r="S48" s="36">
        <v>0</v>
      </c>
    </row>
    <row r="49" spans="9:19" ht="30.75" hidden="1" customHeight="1" x14ac:dyDescent="0.25">
      <c r="I49" s="108" t="s">
        <v>159</v>
      </c>
      <c r="J49" s="108"/>
      <c r="K49" s="108"/>
      <c r="L49" s="108"/>
      <c r="M49" s="108"/>
      <c r="N49" s="53" t="s">
        <v>158</v>
      </c>
      <c r="O49" s="43" t="s">
        <v>160</v>
      </c>
      <c r="P49" s="54"/>
      <c r="Q49" s="32">
        <f>Q50</f>
        <v>0</v>
      </c>
      <c r="R49" s="38">
        <v>0</v>
      </c>
      <c r="S49" s="38">
        <v>0</v>
      </c>
    </row>
    <row r="50" spans="9:19" ht="23.25" hidden="1" customHeight="1" x14ac:dyDescent="0.25">
      <c r="I50" s="88" t="s">
        <v>29</v>
      </c>
      <c r="J50" s="88"/>
      <c r="K50" s="88"/>
      <c r="L50" s="88"/>
      <c r="M50" s="88"/>
      <c r="N50" s="55" t="s">
        <v>158</v>
      </c>
      <c r="O50" s="28" t="s">
        <v>160</v>
      </c>
      <c r="P50" s="37" t="s">
        <v>31</v>
      </c>
      <c r="Q50" s="32">
        <f>Q51</f>
        <v>0</v>
      </c>
      <c r="R50" s="38">
        <v>0</v>
      </c>
      <c r="S50" s="38">
        <v>0</v>
      </c>
    </row>
    <row r="51" spans="9:19" ht="23.25" hidden="1" customHeight="1" x14ac:dyDescent="0.25">
      <c r="I51" s="88" t="s">
        <v>173</v>
      </c>
      <c r="J51" s="88"/>
      <c r="K51" s="88"/>
      <c r="L51" s="88"/>
      <c r="M51" s="88"/>
      <c r="N51" s="55" t="s">
        <v>158</v>
      </c>
      <c r="O51" s="28" t="s">
        <v>160</v>
      </c>
      <c r="P51" s="37" t="s">
        <v>161</v>
      </c>
      <c r="Q51" s="32">
        <v>0</v>
      </c>
      <c r="R51" s="38">
        <v>0</v>
      </c>
      <c r="S51" s="38">
        <v>0</v>
      </c>
    </row>
    <row r="52" spans="9:19" s="7" customFormat="1" ht="21.75" customHeight="1" x14ac:dyDescent="0.25">
      <c r="I52" s="84" t="s">
        <v>147</v>
      </c>
      <c r="J52" s="84"/>
      <c r="K52" s="84"/>
      <c r="L52" s="84"/>
      <c r="M52" s="84"/>
      <c r="N52" s="43" t="s">
        <v>39</v>
      </c>
      <c r="O52" s="43"/>
      <c r="P52" s="43"/>
      <c r="Q52" s="44">
        <f t="shared" ref="Q52:S54" si="4">Q53</f>
        <v>20</v>
      </c>
      <c r="R52" s="44">
        <f t="shared" si="4"/>
        <v>20</v>
      </c>
      <c r="S52" s="44">
        <f t="shared" si="4"/>
        <v>20</v>
      </c>
    </row>
    <row r="53" spans="9:19" ht="18.75" customHeight="1" x14ac:dyDescent="0.25">
      <c r="I53" s="101" t="s">
        <v>154</v>
      </c>
      <c r="J53" s="101"/>
      <c r="K53" s="101"/>
      <c r="L53" s="101"/>
      <c r="M53" s="101"/>
      <c r="N53" s="28" t="s">
        <v>39</v>
      </c>
      <c r="O53" s="28" t="s">
        <v>40</v>
      </c>
      <c r="P53" s="28"/>
      <c r="Q53" s="25">
        <f t="shared" si="4"/>
        <v>20</v>
      </c>
      <c r="R53" s="25">
        <f t="shared" si="4"/>
        <v>20</v>
      </c>
      <c r="S53" s="25">
        <f t="shared" si="4"/>
        <v>20</v>
      </c>
    </row>
    <row r="54" spans="9:19" ht="20.25" customHeight="1" x14ac:dyDescent="0.25">
      <c r="I54" s="100" t="s">
        <v>29</v>
      </c>
      <c r="J54" s="100"/>
      <c r="K54" s="100"/>
      <c r="L54" s="100"/>
      <c r="M54" s="100"/>
      <c r="N54" s="28" t="s">
        <v>39</v>
      </c>
      <c r="O54" s="28" t="s">
        <v>40</v>
      </c>
      <c r="P54" s="28" t="s">
        <v>31</v>
      </c>
      <c r="Q54" s="25">
        <f>Q55</f>
        <v>20</v>
      </c>
      <c r="R54" s="25">
        <f t="shared" si="4"/>
        <v>20</v>
      </c>
      <c r="S54" s="25">
        <f t="shared" si="4"/>
        <v>20</v>
      </c>
    </row>
    <row r="55" spans="9:19" ht="19.5" customHeight="1" x14ac:dyDescent="0.25">
      <c r="I55" s="88" t="s">
        <v>124</v>
      </c>
      <c r="J55" s="88"/>
      <c r="K55" s="88"/>
      <c r="L55" s="88"/>
      <c r="M55" s="88"/>
      <c r="N55" s="28" t="s">
        <v>39</v>
      </c>
      <c r="O55" s="28" t="s">
        <v>40</v>
      </c>
      <c r="P55" s="28" t="s">
        <v>41</v>
      </c>
      <c r="Q55" s="25">
        <v>20</v>
      </c>
      <c r="R55" s="17">
        <v>20</v>
      </c>
      <c r="S55" s="21">
        <v>20</v>
      </c>
    </row>
    <row r="56" spans="9:19" ht="22.5" customHeight="1" x14ac:dyDescent="0.25">
      <c r="I56" s="84" t="s">
        <v>42</v>
      </c>
      <c r="J56" s="84"/>
      <c r="K56" s="84"/>
      <c r="L56" s="84"/>
      <c r="M56" s="84"/>
      <c r="N56" s="43" t="s">
        <v>43</v>
      </c>
      <c r="O56" s="43"/>
      <c r="P56" s="43"/>
      <c r="Q56" s="44">
        <f>Q57+Q63+Q60</f>
        <v>252.3</v>
      </c>
      <c r="R56" s="44">
        <f>R57+R63+R60</f>
        <v>262.79999999999995</v>
      </c>
      <c r="S56" s="44">
        <f>S57+S63+S60</f>
        <v>273.5</v>
      </c>
    </row>
    <row r="57" spans="9:19" ht="56.25" customHeight="1" x14ac:dyDescent="0.25">
      <c r="I57" s="86" t="s">
        <v>149</v>
      </c>
      <c r="J57" s="86"/>
      <c r="K57" s="86"/>
      <c r="L57" s="86"/>
      <c r="M57" s="86"/>
      <c r="N57" s="43" t="s">
        <v>43</v>
      </c>
      <c r="O57" s="43" t="s">
        <v>44</v>
      </c>
      <c r="P57" s="43"/>
      <c r="Q57" s="44">
        <f t="shared" ref="Q57:S58" si="5">Q58</f>
        <v>10.1</v>
      </c>
      <c r="R57" s="44">
        <f t="shared" si="5"/>
        <v>10.5</v>
      </c>
      <c r="S57" s="44">
        <f t="shared" si="5"/>
        <v>10.9</v>
      </c>
    </row>
    <row r="58" spans="9:19" ht="28.5" customHeight="1" x14ac:dyDescent="0.25">
      <c r="I58" s="88" t="s">
        <v>15</v>
      </c>
      <c r="J58" s="88"/>
      <c r="K58" s="88"/>
      <c r="L58" s="88"/>
      <c r="M58" s="88"/>
      <c r="N58" s="28" t="s">
        <v>43</v>
      </c>
      <c r="O58" s="28" t="s">
        <v>44</v>
      </c>
      <c r="P58" s="28" t="s">
        <v>16</v>
      </c>
      <c r="Q58" s="25">
        <f t="shared" si="5"/>
        <v>10.1</v>
      </c>
      <c r="R58" s="25">
        <f t="shared" si="5"/>
        <v>10.5</v>
      </c>
      <c r="S58" s="25">
        <f t="shared" si="5"/>
        <v>10.9</v>
      </c>
    </row>
    <row r="59" spans="9:19" ht="27" customHeight="1" x14ac:dyDescent="0.25">
      <c r="I59" s="88" t="s">
        <v>17</v>
      </c>
      <c r="J59" s="88"/>
      <c r="K59" s="88"/>
      <c r="L59" s="88"/>
      <c r="M59" s="88"/>
      <c r="N59" s="28" t="s">
        <v>43</v>
      </c>
      <c r="O59" s="28" t="s">
        <v>44</v>
      </c>
      <c r="P59" s="28" t="s">
        <v>18</v>
      </c>
      <c r="Q59" s="25">
        <v>10.1</v>
      </c>
      <c r="R59" s="17">
        <v>10.5</v>
      </c>
      <c r="S59" s="21">
        <v>10.9</v>
      </c>
    </row>
    <row r="60" spans="9:19" ht="27" customHeight="1" x14ac:dyDescent="0.25">
      <c r="I60" s="84" t="s">
        <v>141</v>
      </c>
      <c r="J60" s="84"/>
      <c r="K60" s="84"/>
      <c r="L60" s="84"/>
      <c r="M60" s="84"/>
      <c r="N60" s="43" t="s">
        <v>43</v>
      </c>
      <c r="O60" s="43" t="s">
        <v>142</v>
      </c>
      <c r="P60" s="43"/>
      <c r="Q60" s="25">
        <f t="shared" ref="Q60:S61" si="6">Q61</f>
        <v>177.3</v>
      </c>
      <c r="R60" s="25">
        <f t="shared" si="6"/>
        <v>184.7</v>
      </c>
      <c r="S60" s="25">
        <f t="shared" si="6"/>
        <v>192.2</v>
      </c>
    </row>
    <row r="61" spans="9:19" ht="30" customHeight="1" x14ac:dyDescent="0.25">
      <c r="I61" s="88" t="s">
        <v>15</v>
      </c>
      <c r="J61" s="88"/>
      <c r="K61" s="88"/>
      <c r="L61" s="88"/>
      <c r="M61" s="88"/>
      <c r="N61" s="28" t="s">
        <v>43</v>
      </c>
      <c r="O61" s="28" t="s">
        <v>142</v>
      </c>
      <c r="P61" s="28" t="s">
        <v>16</v>
      </c>
      <c r="Q61" s="25">
        <f t="shared" si="6"/>
        <v>177.3</v>
      </c>
      <c r="R61" s="25">
        <f t="shared" si="6"/>
        <v>184.7</v>
      </c>
      <c r="S61" s="25">
        <f t="shared" si="6"/>
        <v>192.2</v>
      </c>
    </row>
    <row r="62" spans="9:19" ht="30" customHeight="1" x14ac:dyDescent="0.25">
      <c r="I62" s="88" t="s">
        <v>17</v>
      </c>
      <c r="J62" s="88"/>
      <c r="K62" s="88"/>
      <c r="L62" s="88"/>
      <c r="M62" s="88"/>
      <c r="N62" s="28" t="s">
        <v>43</v>
      </c>
      <c r="O62" s="28" t="s">
        <v>143</v>
      </c>
      <c r="P62" s="28" t="s">
        <v>18</v>
      </c>
      <c r="Q62" s="26">
        <v>177.3</v>
      </c>
      <c r="R62" s="27">
        <v>184.7</v>
      </c>
      <c r="S62" s="27">
        <v>192.2</v>
      </c>
    </row>
    <row r="63" spans="9:19" ht="26.25" customHeight="1" x14ac:dyDescent="0.25">
      <c r="I63" s="84" t="s">
        <v>45</v>
      </c>
      <c r="J63" s="84"/>
      <c r="K63" s="84"/>
      <c r="L63" s="84"/>
      <c r="M63" s="84"/>
      <c r="N63" s="58" t="s">
        <v>43</v>
      </c>
      <c r="O63" s="58" t="s">
        <v>46</v>
      </c>
      <c r="P63" s="58"/>
      <c r="Q63" s="44">
        <f t="shared" ref="Q63:S64" si="7">Q64</f>
        <v>64.900000000000006</v>
      </c>
      <c r="R63" s="44">
        <f t="shared" si="7"/>
        <v>67.599999999999994</v>
      </c>
      <c r="S63" s="44">
        <f t="shared" si="7"/>
        <v>70.400000000000006</v>
      </c>
    </row>
    <row r="64" spans="9:19" ht="30" customHeight="1" x14ac:dyDescent="0.25">
      <c r="I64" s="88" t="s">
        <v>15</v>
      </c>
      <c r="J64" s="88"/>
      <c r="K64" s="88"/>
      <c r="L64" s="88"/>
      <c r="M64" s="88"/>
      <c r="N64" s="58" t="s">
        <v>43</v>
      </c>
      <c r="O64" s="58" t="s">
        <v>46</v>
      </c>
      <c r="P64" s="58" t="s">
        <v>16</v>
      </c>
      <c r="Q64" s="25">
        <f t="shared" si="7"/>
        <v>64.900000000000006</v>
      </c>
      <c r="R64" s="25">
        <f t="shared" si="7"/>
        <v>67.599999999999994</v>
      </c>
      <c r="S64" s="25">
        <f t="shared" si="7"/>
        <v>70.400000000000006</v>
      </c>
    </row>
    <row r="65" spans="1:19" ht="27" customHeight="1" x14ac:dyDescent="0.25">
      <c r="I65" s="88" t="s">
        <v>17</v>
      </c>
      <c r="J65" s="88"/>
      <c r="K65" s="88"/>
      <c r="L65" s="88"/>
      <c r="M65" s="88"/>
      <c r="N65" s="58" t="s">
        <v>43</v>
      </c>
      <c r="O65" s="58" t="s">
        <v>46</v>
      </c>
      <c r="P65" s="58" t="s">
        <v>18</v>
      </c>
      <c r="Q65" s="25">
        <v>64.900000000000006</v>
      </c>
      <c r="R65" s="17">
        <v>67.599999999999994</v>
      </c>
      <c r="S65" s="21">
        <v>70.400000000000006</v>
      </c>
    </row>
    <row r="66" spans="1:19" s="7" customFormat="1" ht="27" customHeight="1" x14ac:dyDescent="0.25">
      <c r="I66" s="84" t="s">
        <v>47</v>
      </c>
      <c r="J66" s="84"/>
      <c r="K66" s="84"/>
      <c r="L66" s="84"/>
      <c r="M66" s="84"/>
      <c r="N66" s="43" t="s">
        <v>48</v>
      </c>
      <c r="O66" s="43"/>
      <c r="P66" s="47"/>
      <c r="Q66" s="44">
        <f>Q68+Q71</f>
        <v>50.4</v>
      </c>
      <c r="R66" s="44">
        <f>R68+R71</f>
        <v>52.6</v>
      </c>
      <c r="S66" s="44">
        <f>S68+S71</f>
        <v>55</v>
      </c>
    </row>
    <row r="67" spans="1:19" s="7" customFormat="1" ht="40.5" customHeight="1" x14ac:dyDescent="0.25">
      <c r="I67" s="95" t="s">
        <v>153</v>
      </c>
      <c r="J67" s="95"/>
      <c r="K67" s="95"/>
      <c r="L67" s="95"/>
      <c r="M67" s="95"/>
      <c r="N67" s="59" t="s">
        <v>49</v>
      </c>
      <c r="O67" s="59"/>
      <c r="P67" s="60"/>
      <c r="Q67" s="44">
        <f>Q68</f>
        <v>12.6</v>
      </c>
      <c r="R67" s="44">
        <f>R68</f>
        <v>13.1</v>
      </c>
      <c r="S67" s="44">
        <f>S68</f>
        <v>13.7</v>
      </c>
    </row>
    <row r="68" spans="1:19" ht="66" customHeight="1" x14ac:dyDescent="0.25">
      <c r="A68" s="7"/>
      <c r="B68" s="7"/>
      <c r="C68" s="7"/>
      <c r="D68" s="7"/>
      <c r="E68" s="7"/>
      <c r="F68" s="7"/>
      <c r="G68" s="7"/>
      <c r="H68" s="7"/>
      <c r="I68" s="95" t="s">
        <v>50</v>
      </c>
      <c r="J68" s="95"/>
      <c r="K68" s="95"/>
      <c r="L68" s="95"/>
      <c r="M68" s="95"/>
      <c r="N68" s="58" t="s">
        <v>49</v>
      </c>
      <c r="O68" s="58" t="s">
        <v>166</v>
      </c>
      <c r="P68" s="58"/>
      <c r="Q68" s="25">
        <f t="shared" ref="Q68:S69" si="8">Q69</f>
        <v>12.6</v>
      </c>
      <c r="R68" s="25">
        <f t="shared" si="8"/>
        <v>13.1</v>
      </c>
      <c r="S68" s="25">
        <f t="shared" si="8"/>
        <v>13.7</v>
      </c>
    </row>
    <row r="69" spans="1:19" ht="30" customHeight="1" x14ac:dyDescent="0.25">
      <c r="I69" s="109" t="s">
        <v>15</v>
      </c>
      <c r="J69" s="109"/>
      <c r="K69" s="109"/>
      <c r="L69" s="109"/>
      <c r="M69" s="109"/>
      <c r="N69" s="58" t="s">
        <v>49</v>
      </c>
      <c r="O69" s="58" t="s">
        <v>166</v>
      </c>
      <c r="P69" s="58" t="s">
        <v>16</v>
      </c>
      <c r="Q69" s="25">
        <f t="shared" si="8"/>
        <v>12.6</v>
      </c>
      <c r="R69" s="25">
        <f t="shared" si="8"/>
        <v>13.1</v>
      </c>
      <c r="S69" s="25">
        <f t="shared" si="8"/>
        <v>13.7</v>
      </c>
    </row>
    <row r="70" spans="1:19" ht="15" customHeight="1" x14ac:dyDescent="0.25">
      <c r="I70" s="110" t="s">
        <v>17</v>
      </c>
      <c r="J70" s="111"/>
      <c r="K70" s="111"/>
      <c r="L70" s="111"/>
      <c r="M70" s="112"/>
      <c r="N70" s="58" t="s">
        <v>49</v>
      </c>
      <c r="O70" s="58" t="s">
        <v>166</v>
      </c>
      <c r="P70" s="58" t="s">
        <v>18</v>
      </c>
      <c r="Q70" s="25">
        <v>12.6</v>
      </c>
      <c r="R70" s="17">
        <v>13.1</v>
      </c>
      <c r="S70" s="21">
        <v>13.7</v>
      </c>
    </row>
    <row r="71" spans="1:19" s="7" customFormat="1" ht="29.25" customHeight="1" x14ac:dyDescent="0.25">
      <c r="I71" s="84" t="s">
        <v>51</v>
      </c>
      <c r="J71" s="84"/>
      <c r="K71" s="84"/>
      <c r="L71" s="84"/>
      <c r="M71" s="84"/>
      <c r="N71" s="43" t="s">
        <v>52</v>
      </c>
      <c r="O71" s="47"/>
      <c r="P71" s="47"/>
      <c r="Q71" s="44">
        <f>Q72+Q75+Q81+Q78+Q84+Q87</f>
        <v>37.799999999999997</v>
      </c>
      <c r="R71" s="44">
        <f>R72+R75+R81+R78+R84+R87</f>
        <v>39.5</v>
      </c>
      <c r="S71" s="44">
        <f>S72+S75+S81+S78+S84+S87</f>
        <v>41.300000000000004</v>
      </c>
    </row>
    <row r="72" spans="1:19" ht="42.75" customHeight="1" x14ac:dyDescent="0.25">
      <c r="I72" s="86" t="s">
        <v>130</v>
      </c>
      <c r="J72" s="86"/>
      <c r="K72" s="86"/>
      <c r="L72" s="86"/>
      <c r="M72" s="86"/>
      <c r="N72" s="43" t="s">
        <v>52</v>
      </c>
      <c r="O72" s="47" t="s">
        <v>167</v>
      </c>
      <c r="P72" s="47"/>
      <c r="Q72" s="44">
        <f t="shared" ref="Q72:S73" si="9">Q73</f>
        <v>6.3</v>
      </c>
      <c r="R72" s="44">
        <f t="shared" si="9"/>
        <v>6.6</v>
      </c>
      <c r="S72" s="44">
        <f t="shared" si="9"/>
        <v>6.9</v>
      </c>
    </row>
    <row r="73" spans="1:19" ht="24.75" customHeight="1" x14ac:dyDescent="0.25">
      <c r="I73" s="88" t="s">
        <v>15</v>
      </c>
      <c r="J73" s="88"/>
      <c r="K73" s="88"/>
      <c r="L73" s="88"/>
      <c r="M73" s="88"/>
      <c r="N73" s="28" t="s">
        <v>52</v>
      </c>
      <c r="O73" s="49" t="s">
        <v>167</v>
      </c>
      <c r="P73" s="49" t="s">
        <v>16</v>
      </c>
      <c r="Q73" s="25">
        <f t="shared" si="9"/>
        <v>6.3</v>
      </c>
      <c r="R73" s="25">
        <f t="shared" si="9"/>
        <v>6.6</v>
      </c>
      <c r="S73" s="25">
        <f t="shared" si="9"/>
        <v>6.9</v>
      </c>
    </row>
    <row r="74" spans="1:19" ht="24.75" customHeight="1" x14ac:dyDescent="0.25">
      <c r="I74" s="88" t="s">
        <v>17</v>
      </c>
      <c r="J74" s="88"/>
      <c r="K74" s="88"/>
      <c r="L74" s="88"/>
      <c r="M74" s="88"/>
      <c r="N74" s="28" t="s">
        <v>52</v>
      </c>
      <c r="O74" s="49" t="s">
        <v>167</v>
      </c>
      <c r="P74" s="49" t="s">
        <v>18</v>
      </c>
      <c r="Q74" s="25">
        <v>6.3</v>
      </c>
      <c r="R74" s="17">
        <v>6.6</v>
      </c>
      <c r="S74" s="21">
        <v>6.9</v>
      </c>
    </row>
    <row r="75" spans="1:19" ht="49.5" customHeight="1" x14ac:dyDescent="0.25">
      <c r="I75" s="86" t="s">
        <v>131</v>
      </c>
      <c r="J75" s="86"/>
      <c r="K75" s="86"/>
      <c r="L75" s="86"/>
      <c r="M75" s="86"/>
      <c r="N75" s="43" t="s">
        <v>52</v>
      </c>
      <c r="O75" s="47" t="s">
        <v>168</v>
      </c>
      <c r="P75" s="47"/>
      <c r="Q75" s="44">
        <f t="shared" ref="Q75:S76" si="10">Q76</f>
        <v>6.3</v>
      </c>
      <c r="R75" s="44">
        <f t="shared" si="10"/>
        <v>6.6</v>
      </c>
      <c r="S75" s="44">
        <f t="shared" si="10"/>
        <v>6.9</v>
      </c>
    </row>
    <row r="76" spans="1:19" ht="27" customHeight="1" x14ac:dyDescent="0.25">
      <c r="I76" s="88" t="s">
        <v>15</v>
      </c>
      <c r="J76" s="88"/>
      <c r="K76" s="88"/>
      <c r="L76" s="88"/>
      <c r="M76" s="88"/>
      <c r="N76" s="28" t="s">
        <v>52</v>
      </c>
      <c r="O76" s="49" t="s">
        <v>168</v>
      </c>
      <c r="P76" s="49" t="s">
        <v>16</v>
      </c>
      <c r="Q76" s="25">
        <f t="shared" si="10"/>
        <v>6.3</v>
      </c>
      <c r="R76" s="25">
        <f t="shared" si="10"/>
        <v>6.6</v>
      </c>
      <c r="S76" s="25">
        <f t="shared" si="10"/>
        <v>6.9</v>
      </c>
    </row>
    <row r="77" spans="1:19" ht="27.75" customHeight="1" x14ac:dyDescent="0.25">
      <c r="I77" s="88" t="s">
        <v>17</v>
      </c>
      <c r="J77" s="88"/>
      <c r="K77" s="88"/>
      <c r="L77" s="88"/>
      <c r="M77" s="88"/>
      <c r="N77" s="28" t="s">
        <v>52</v>
      </c>
      <c r="O77" s="49" t="s">
        <v>168</v>
      </c>
      <c r="P77" s="49" t="s">
        <v>18</v>
      </c>
      <c r="Q77" s="25">
        <v>6.3</v>
      </c>
      <c r="R77" s="17">
        <v>6.6</v>
      </c>
      <c r="S77" s="21">
        <v>6.9</v>
      </c>
    </row>
    <row r="78" spans="1:19" s="7" customFormat="1" ht="55.5" customHeight="1" x14ac:dyDescent="0.25">
      <c r="I78" s="86" t="s">
        <v>174</v>
      </c>
      <c r="J78" s="86"/>
      <c r="K78" s="86"/>
      <c r="L78" s="86"/>
      <c r="M78" s="86"/>
      <c r="N78" s="43" t="s">
        <v>52</v>
      </c>
      <c r="O78" s="47" t="s">
        <v>169</v>
      </c>
      <c r="P78" s="47"/>
      <c r="Q78" s="44">
        <f t="shared" ref="Q78:S79" si="11">Q79</f>
        <v>12.6</v>
      </c>
      <c r="R78" s="44">
        <f t="shared" si="11"/>
        <v>13.1</v>
      </c>
      <c r="S78" s="44">
        <f t="shared" si="11"/>
        <v>13.7</v>
      </c>
    </row>
    <row r="79" spans="1:19" s="7" customFormat="1" ht="24" customHeight="1" x14ac:dyDescent="0.25">
      <c r="I79" s="88" t="s">
        <v>15</v>
      </c>
      <c r="J79" s="88"/>
      <c r="K79" s="88"/>
      <c r="L79" s="88"/>
      <c r="M79" s="88"/>
      <c r="N79" s="28" t="s">
        <v>52</v>
      </c>
      <c r="O79" s="49" t="s">
        <v>169</v>
      </c>
      <c r="P79" s="49" t="s">
        <v>16</v>
      </c>
      <c r="Q79" s="25">
        <f t="shared" si="11"/>
        <v>12.6</v>
      </c>
      <c r="R79" s="25">
        <f t="shared" si="11"/>
        <v>13.1</v>
      </c>
      <c r="S79" s="25">
        <f t="shared" si="11"/>
        <v>13.7</v>
      </c>
    </row>
    <row r="80" spans="1:19" s="7" customFormat="1" ht="27.75" customHeight="1" x14ac:dyDescent="0.25">
      <c r="I80" s="88" t="s">
        <v>17</v>
      </c>
      <c r="J80" s="88"/>
      <c r="K80" s="88"/>
      <c r="L80" s="88"/>
      <c r="M80" s="88"/>
      <c r="N80" s="28" t="s">
        <v>52</v>
      </c>
      <c r="O80" s="49" t="s">
        <v>169</v>
      </c>
      <c r="P80" s="49" t="s">
        <v>18</v>
      </c>
      <c r="Q80" s="25">
        <v>12.6</v>
      </c>
      <c r="R80" s="17">
        <v>13.1</v>
      </c>
      <c r="S80" s="21">
        <v>13.7</v>
      </c>
    </row>
    <row r="81" spans="9:19" ht="70.5" customHeight="1" x14ac:dyDescent="0.25">
      <c r="I81" s="86" t="s">
        <v>132</v>
      </c>
      <c r="J81" s="86"/>
      <c r="K81" s="86"/>
      <c r="L81" s="86"/>
      <c r="M81" s="86"/>
      <c r="N81" s="43" t="s">
        <v>52</v>
      </c>
      <c r="O81" s="47" t="s">
        <v>170</v>
      </c>
      <c r="P81" s="47"/>
      <c r="Q81" s="44">
        <f t="shared" ref="Q81:S82" si="12">Q82</f>
        <v>6.3</v>
      </c>
      <c r="R81" s="44">
        <f t="shared" si="12"/>
        <v>6.6</v>
      </c>
      <c r="S81" s="44">
        <f t="shared" si="12"/>
        <v>6.9</v>
      </c>
    </row>
    <row r="82" spans="9:19" ht="25.5" customHeight="1" x14ac:dyDescent="0.25">
      <c r="I82" s="88" t="s">
        <v>15</v>
      </c>
      <c r="J82" s="88"/>
      <c r="K82" s="88"/>
      <c r="L82" s="88"/>
      <c r="M82" s="88"/>
      <c r="N82" s="28" t="s">
        <v>52</v>
      </c>
      <c r="O82" s="49" t="s">
        <v>170</v>
      </c>
      <c r="P82" s="49" t="s">
        <v>16</v>
      </c>
      <c r="Q82" s="25">
        <f t="shared" si="12"/>
        <v>6.3</v>
      </c>
      <c r="R82" s="25">
        <f t="shared" si="12"/>
        <v>6.6</v>
      </c>
      <c r="S82" s="25">
        <f t="shared" si="12"/>
        <v>6.9</v>
      </c>
    </row>
    <row r="83" spans="9:19" ht="26.25" customHeight="1" x14ac:dyDescent="0.25">
      <c r="I83" s="88" t="s">
        <v>17</v>
      </c>
      <c r="J83" s="88"/>
      <c r="K83" s="88"/>
      <c r="L83" s="88"/>
      <c r="M83" s="88"/>
      <c r="N83" s="28" t="s">
        <v>52</v>
      </c>
      <c r="O83" s="49" t="s">
        <v>170</v>
      </c>
      <c r="P83" s="49" t="s">
        <v>18</v>
      </c>
      <c r="Q83" s="25">
        <v>6.3</v>
      </c>
      <c r="R83" s="17">
        <v>6.6</v>
      </c>
      <c r="S83" s="21">
        <v>6.9</v>
      </c>
    </row>
    <row r="84" spans="9:19" hidden="1" x14ac:dyDescent="0.25">
      <c r="I84" s="86" t="s">
        <v>133</v>
      </c>
      <c r="J84" s="86"/>
      <c r="K84" s="86"/>
      <c r="L84" s="86"/>
      <c r="M84" s="86"/>
      <c r="N84" s="43" t="s">
        <v>52</v>
      </c>
      <c r="O84" s="47" t="s">
        <v>53</v>
      </c>
      <c r="P84" s="47"/>
      <c r="Q84" s="44">
        <f t="shared" ref="Q84:S85" si="13">Q85</f>
        <v>0</v>
      </c>
      <c r="R84" s="44">
        <f t="shared" si="13"/>
        <v>0</v>
      </c>
      <c r="S84" s="44">
        <f t="shared" si="13"/>
        <v>0</v>
      </c>
    </row>
    <row r="85" spans="9:19" hidden="1" x14ac:dyDescent="0.25">
      <c r="I85" s="108" t="s">
        <v>15</v>
      </c>
      <c r="J85" s="108"/>
      <c r="K85" s="108"/>
      <c r="L85" s="108"/>
      <c r="M85" s="108"/>
      <c r="N85" s="28" t="s">
        <v>52</v>
      </c>
      <c r="O85" s="49" t="s">
        <v>53</v>
      </c>
      <c r="P85" s="49" t="s">
        <v>16</v>
      </c>
      <c r="Q85" s="25">
        <f t="shared" si="13"/>
        <v>0</v>
      </c>
      <c r="R85" s="25">
        <f t="shared" si="13"/>
        <v>0</v>
      </c>
      <c r="S85" s="25">
        <f t="shared" si="13"/>
        <v>0</v>
      </c>
    </row>
    <row r="86" spans="9:19" hidden="1" x14ac:dyDescent="0.25">
      <c r="I86" s="108" t="s">
        <v>17</v>
      </c>
      <c r="J86" s="108"/>
      <c r="K86" s="108"/>
      <c r="L86" s="108"/>
      <c r="M86" s="108"/>
      <c r="N86" s="28" t="s">
        <v>52</v>
      </c>
      <c r="O86" s="49" t="s">
        <v>53</v>
      </c>
      <c r="P86" s="49" t="s">
        <v>18</v>
      </c>
      <c r="Q86" s="25"/>
      <c r="R86" s="17"/>
      <c r="S86" s="21"/>
    </row>
    <row r="87" spans="9:19" ht="107.25" customHeight="1" x14ac:dyDescent="0.25">
      <c r="I87" s="86" t="s">
        <v>134</v>
      </c>
      <c r="J87" s="86"/>
      <c r="K87" s="86"/>
      <c r="L87" s="86"/>
      <c r="M87" s="86"/>
      <c r="N87" s="43" t="s">
        <v>52</v>
      </c>
      <c r="O87" s="47" t="s">
        <v>171</v>
      </c>
      <c r="P87" s="47"/>
      <c r="Q87" s="44">
        <f t="shared" ref="Q87:S88" si="14">Q88</f>
        <v>6.3</v>
      </c>
      <c r="R87" s="44">
        <f t="shared" si="14"/>
        <v>6.6</v>
      </c>
      <c r="S87" s="44">
        <f t="shared" si="14"/>
        <v>6.9</v>
      </c>
    </row>
    <row r="88" spans="9:19" ht="25.5" customHeight="1" x14ac:dyDescent="0.25">
      <c r="I88" s="88" t="s">
        <v>15</v>
      </c>
      <c r="J88" s="88"/>
      <c r="K88" s="88"/>
      <c r="L88" s="88"/>
      <c r="M88" s="88"/>
      <c r="N88" s="28" t="s">
        <v>52</v>
      </c>
      <c r="O88" s="49" t="s">
        <v>171</v>
      </c>
      <c r="P88" s="49" t="s">
        <v>16</v>
      </c>
      <c r="Q88" s="25">
        <f t="shared" si="14"/>
        <v>6.3</v>
      </c>
      <c r="R88" s="25">
        <f t="shared" si="14"/>
        <v>6.6</v>
      </c>
      <c r="S88" s="25">
        <f t="shared" si="14"/>
        <v>6.9</v>
      </c>
    </row>
    <row r="89" spans="9:19" ht="31.5" customHeight="1" x14ac:dyDescent="0.25">
      <c r="I89" s="88" t="s">
        <v>17</v>
      </c>
      <c r="J89" s="88"/>
      <c r="K89" s="88"/>
      <c r="L89" s="88"/>
      <c r="M89" s="88"/>
      <c r="N89" s="28" t="s">
        <v>52</v>
      </c>
      <c r="O89" s="49" t="s">
        <v>171</v>
      </c>
      <c r="P89" s="49" t="s">
        <v>18</v>
      </c>
      <c r="Q89" s="25">
        <v>6.3</v>
      </c>
      <c r="R89" s="17">
        <v>6.6</v>
      </c>
      <c r="S89" s="21">
        <v>6.9</v>
      </c>
    </row>
    <row r="90" spans="9:19" ht="21.75" customHeight="1" x14ac:dyDescent="0.25">
      <c r="I90" s="84" t="s">
        <v>54</v>
      </c>
      <c r="J90" s="84"/>
      <c r="K90" s="84"/>
      <c r="L90" s="84"/>
      <c r="M90" s="84"/>
      <c r="N90" s="43" t="s">
        <v>55</v>
      </c>
      <c r="O90" s="43"/>
      <c r="P90" s="47"/>
      <c r="Q90" s="44">
        <f>Q91+Q95</f>
        <v>23230.400000000001</v>
      </c>
      <c r="R90" s="44">
        <f>R91+R95</f>
        <v>21882.799999999999</v>
      </c>
      <c r="S90" s="44">
        <f>S91+S95</f>
        <v>12008.4</v>
      </c>
    </row>
    <row r="91" spans="9:19" s="7" customFormat="1" ht="15.75" customHeight="1" x14ac:dyDescent="0.25">
      <c r="I91" s="84" t="s">
        <v>56</v>
      </c>
      <c r="J91" s="84"/>
      <c r="K91" s="84"/>
      <c r="L91" s="84"/>
      <c r="M91" s="84"/>
      <c r="N91" s="43" t="s">
        <v>57</v>
      </c>
      <c r="O91" s="43"/>
      <c r="P91" s="47"/>
      <c r="Q91" s="44">
        <f>Q92</f>
        <v>105.4</v>
      </c>
      <c r="R91" s="44">
        <f t="shared" ref="R91:S93" si="15">R92</f>
        <v>109.8</v>
      </c>
      <c r="S91" s="44">
        <f t="shared" si="15"/>
        <v>114.3</v>
      </c>
    </row>
    <row r="92" spans="9:19" s="7" customFormat="1" ht="103.5" customHeight="1" x14ac:dyDescent="0.25">
      <c r="I92" s="86" t="s">
        <v>138</v>
      </c>
      <c r="J92" s="86"/>
      <c r="K92" s="86"/>
      <c r="L92" s="86"/>
      <c r="M92" s="86"/>
      <c r="N92" s="43" t="s">
        <v>57</v>
      </c>
      <c r="O92" s="43" t="s">
        <v>58</v>
      </c>
      <c r="P92" s="43"/>
      <c r="Q92" s="44">
        <f>Q93</f>
        <v>105.4</v>
      </c>
      <c r="R92" s="44">
        <f t="shared" si="15"/>
        <v>109.8</v>
      </c>
      <c r="S92" s="44">
        <f t="shared" si="15"/>
        <v>114.3</v>
      </c>
    </row>
    <row r="93" spans="9:19" ht="27" customHeight="1" x14ac:dyDescent="0.25">
      <c r="I93" s="87" t="s">
        <v>15</v>
      </c>
      <c r="J93" s="87"/>
      <c r="K93" s="87"/>
      <c r="L93" s="87"/>
      <c r="M93" s="87"/>
      <c r="N93" s="28" t="s">
        <v>57</v>
      </c>
      <c r="O93" s="28" t="s">
        <v>58</v>
      </c>
      <c r="P93" s="28" t="s">
        <v>16</v>
      </c>
      <c r="Q93" s="25">
        <f>Q94</f>
        <v>105.4</v>
      </c>
      <c r="R93" s="25">
        <f t="shared" si="15"/>
        <v>109.8</v>
      </c>
      <c r="S93" s="25">
        <f t="shared" si="15"/>
        <v>114.3</v>
      </c>
    </row>
    <row r="94" spans="9:19" ht="26.25" customHeight="1" x14ac:dyDescent="0.25">
      <c r="I94" s="88" t="s">
        <v>17</v>
      </c>
      <c r="J94" s="88"/>
      <c r="K94" s="88"/>
      <c r="L94" s="88"/>
      <c r="M94" s="88"/>
      <c r="N94" s="28" t="s">
        <v>57</v>
      </c>
      <c r="O94" s="28" t="s">
        <v>58</v>
      </c>
      <c r="P94" s="28" t="s">
        <v>18</v>
      </c>
      <c r="Q94" s="25">
        <v>105.4</v>
      </c>
      <c r="R94" s="14">
        <v>109.8</v>
      </c>
      <c r="S94" s="20">
        <v>114.3</v>
      </c>
    </row>
    <row r="95" spans="9:19" ht="30" customHeight="1" x14ac:dyDescent="0.25">
      <c r="I95" s="84" t="s">
        <v>59</v>
      </c>
      <c r="J95" s="84"/>
      <c r="K95" s="84"/>
      <c r="L95" s="84"/>
      <c r="M95" s="84"/>
      <c r="N95" s="43" t="s">
        <v>60</v>
      </c>
      <c r="O95" s="43"/>
      <c r="P95" s="47"/>
      <c r="Q95" s="44">
        <f>Q96</f>
        <v>23125</v>
      </c>
      <c r="R95" s="44">
        <f t="shared" ref="R95:S98" si="16">R96</f>
        <v>21773</v>
      </c>
      <c r="S95" s="44">
        <f t="shared" si="16"/>
        <v>11894.1</v>
      </c>
    </row>
    <row r="96" spans="9:19" ht="21.75" customHeight="1" x14ac:dyDescent="0.25">
      <c r="I96" s="84" t="s">
        <v>61</v>
      </c>
      <c r="J96" s="84"/>
      <c r="K96" s="84"/>
      <c r="L96" s="84"/>
      <c r="M96" s="84"/>
      <c r="N96" s="43" t="s">
        <v>60</v>
      </c>
      <c r="O96" s="43" t="s">
        <v>62</v>
      </c>
      <c r="P96" s="47"/>
      <c r="Q96" s="61">
        <f>Q97</f>
        <v>23125</v>
      </c>
      <c r="R96" s="61">
        <f>R97</f>
        <v>21773</v>
      </c>
      <c r="S96" s="61">
        <f t="shared" si="16"/>
        <v>11894.1</v>
      </c>
    </row>
    <row r="97" spans="9:19" ht="68.25" customHeight="1" x14ac:dyDescent="0.25">
      <c r="I97" s="84" t="s">
        <v>63</v>
      </c>
      <c r="J97" s="84"/>
      <c r="K97" s="84"/>
      <c r="L97" s="84"/>
      <c r="M97" s="84"/>
      <c r="N97" s="28" t="s">
        <v>60</v>
      </c>
      <c r="O97" s="28" t="s">
        <v>62</v>
      </c>
      <c r="P97" s="28"/>
      <c r="Q97" s="25">
        <f>Q98</f>
        <v>23125</v>
      </c>
      <c r="R97" s="25">
        <f t="shared" si="16"/>
        <v>21773</v>
      </c>
      <c r="S97" s="25">
        <f t="shared" si="16"/>
        <v>11894.1</v>
      </c>
    </row>
    <row r="98" spans="9:19" ht="27.75" customHeight="1" x14ac:dyDescent="0.25">
      <c r="I98" s="88" t="s">
        <v>15</v>
      </c>
      <c r="J98" s="88"/>
      <c r="K98" s="88"/>
      <c r="L98" s="88"/>
      <c r="M98" s="88"/>
      <c r="N98" s="28" t="s">
        <v>60</v>
      </c>
      <c r="O98" s="28" t="s">
        <v>62</v>
      </c>
      <c r="P98" s="28" t="s">
        <v>16</v>
      </c>
      <c r="Q98" s="25">
        <f>Q99</f>
        <v>23125</v>
      </c>
      <c r="R98" s="25">
        <f t="shared" si="16"/>
        <v>21773</v>
      </c>
      <c r="S98" s="25">
        <f t="shared" si="16"/>
        <v>11894.1</v>
      </c>
    </row>
    <row r="99" spans="9:19" ht="28.5" customHeight="1" x14ac:dyDescent="0.25">
      <c r="I99" s="88" t="s">
        <v>17</v>
      </c>
      <c r="J99" s="88"/>
      <c r="K99" s="88"/>
      <c r="L99" s="88"/>
      <c r="M99" s="88"/>
      <c r="N99" s="28" t="s">
        <v>60</v>
      </c>
      <c r="O99" s="28" t="s">
        <v>62</v>
      </c>
      <c r="P99" s="28" t="s">
        <v>18</v>
      </c>
      <c r="Q99" s="25">
        <v>23125</v>
      </c>
      <c r="R99" s="15">
        <f>23987-2213.7-0.3</f>
        <v>21773</v>
      </c>
      <c r="S99" s="72">
        <v>11894.1</v>
      </c>
    </row>
    <row r="100" spans="9:19" ht="27" customHeight="1" x14ac:dyDescent="0.25">
      <c r="I100" s="84" t="s">
        <v>64</v>
      </c>
      <c r="J100" s="84"/>
      <c r="K100" s="84"/>
      <c r="L100" s="84"/>
      <c r="M100" s="84"/>
      <c r="N100" s="43" t="s">
        <v>65</v>
      </c>
      <c r="O100" s="43"/>
      <c r="P100" s="47"/>
      <c r="Q100" s="44">
        <f>Q101</f>
        <v>22996.1</v>
      </c>
      <c r="R100" s="44">
        <f>R101</f>
        <v>19459.600000000002</v>
      </c>
      <c r="S100" s="44">
        <f>S101</f>
        <v>17606.099999999999</v>
      </c>
    </row>
    <row r="101" spans="9:19" ht="21.75" customHeight="1" x14ac:dyDescent="0.25">
      <c r="I101" s="84" t="s">
        <v>66</v>
      </c>
      <c r="J101" s="84"/>
      <c r="K101" s="84"/>
      <c r="L101" s="84"/>
      <c r="M101" s="84"/>
      <c r="N101" s="43" t="s">
        <v>67</v>
      </c>
      <c r="O101" s="43"/>
      <c r="P101" s="43"/>
      <c r="Q101" s="44">
        <f>Q102+Q105+Q108+Q111+Q116+Q119+Q122+Q125+Q128+Q133+Q136+Q139+Q142</f>
        <v>22996.1</v>
      </c>
      <c r="R101" s="44">
        <f>R102+R105+R108+R111+R116+R119+R122+R125+R128</f>
        <v>19459.600000000002</v>
      </c>
      <c r="S101" s="44">
        <f>S102+S105+S108+S111+S116+S119+S122+S125+S128</f>
        <v>17606.099999999999</v>
      </c>
    </row>
    <row r="102" spans="9:19" ht="145.5" customHeight="1" x14ac:dyDescent="0.25">
      <c r="I102" s="86" t="s">
        <v>68</v>
      </c>
      <c r="J102" s="86"/>
      <c r="K102" s="86"/>
      <c r="L102" s="86"/>
      <c r="M102" s="86"/>
      <c r="N102" s="28" t="s">
        <v>67</v>
      </c>
      <c r="O102" s="28" t="s">
        <v>69</v>
      </c>
      <c r="P102" s="28"/>
      <c r="Q102" s="25">
        <f t="shared" ref="Q102:S103" si="17">Q103</f>
        <v>800</v>
      </c>
      <c r="R102" s="25">
        <f t="shared" si="17"/>
        <v>833.3</v>
      </c>
      <c r="S102" s="25">
        <f t="shared" si="17"/>
        <v>867.3</v>
      </c>
    </row>
    <row r="103" spans="9:19" s="7" customFormat="1" ht="26.25" customHeight="1" x14ac:dyDescent="0.25">
      <c r="I103" s="91" t="s">
        <v>15</v>
      </c>
      <c r="J103" s="91"/>
      <c r="K103" s="91"/>
      <c r="L103" s="91"/>
      <c r="M103" s="91"/>
      <c r="N103" s="28" t="s">
        <v>67</v>
      </c>
      <c r="O103" s="28" t="s">
        <v>69</v>
      </c>
      <c r="P103" s="28" t="s">
        <v>16</v>
      </c>
      <c r="Q103" s="25">
        <f t="shared" si="17"/>
        <v>800</v>
      </c>
      <c r="R103" s="25">
        <f t="shared" si="17"/>
        <v>833.3</v>
      </c>
      <c r="S103" s="25">
        <f t="shared" si="17"/>
        <v>867.3</v>
      </c>
    </row>
    <row r="104" spans="9:19" s="7" customFormat="1" ht="23.25" customHeight="1" x14ac:dyDescent="0.25">
      <c r="I104" s="88" t="s">
        <v>17</v>
      </c>
      <c r="J104" s="88"/>
      <c r="K104" s="88"/>
      <c r="L104" s="88"/>
      <c r="M104" s="88"/>
      <c r="N104" s="28" t="s">
        <v>67</v>
      </c>
      <c r="O104" s="28" t="s">
        <v>69</v>
      </c>
      <c r="P104" s="28" t="s">
        <v>18</v>
      </c>
      <c r="Q104" s="25">
        <v>800</v>
      </c>
      <c r="R104" s="13">
        <v>833.3</v>
      </c>
      <c r="S104" s="16">
        <v>867.3</v>
      </c>
    </row>
    <row r="105" spans="9:19" ht="93.75" customHeight="1" x14ac:dyDescent="0.25">
      <c r="I105" s="86" t="s">
        <v>175</v>
      </c>
      <c r="J105" s="86"/>
      <c r="K105" s="86"/>
      <c r="L105" s="86"/>
      <c r="M105" s="86"/>
      <c r="N105" s="28" t="s">
        <v>67</v>
      </c>
      <c r="O105" s="28" t="s">
        <v>70</v>
      </c>
      <c r="P105" s="28"/>
      <c r="Q105" s="25">
        <f t="shared" ref="Q105:S106" si="18">Q106</f>
        <v>103.9</v>
      </c>
      <c r="R105" s="25">
        <f t="shared" si="18"/>
        <v>108.2</v>
      </c>
      <c r="S105" s="25">
        <f t="shared" si="18"/>
        <v>112.6</v>
      </c>
    </row>
    <row r="106" spans="9:19" ht="31.5" customHeight="1" x14ac:dyDescent="0.25">
      <c r="I106" s="91" t="s">
        <v>15</v>
      </c>
      <c r="J106" s="91"/>
      <c r="K106" s="91"/>
      <c r="L106" s="91"/>
      <c r="M106" s="91"/>
      <c r="N106" s="28" t="s">
        <v>67</v>
      </c>
      <c r="O106" s="28" t="s">
        <v>70</v>
      </c>
      <c r="P106" s="28" t="s">
        <v>16</v>
      </c>
      <c r="Q106" s="25">
        <f t="shared" si="18"/>
        <v>103.9</v>
      </c>
      <c r="R106" s="25">
        <f t="shared" si="18"/>
        <v>108.2</v>
      </c>
      <c r="S106" s="25">
        <f t="shared" si="18"/>
        <v>112.6</v>
      </c>
    </row>
    <row r="107" spans="9:19" ht="27" customHeight="1" x14ac:dyDescent="0.25">
      <c r="I107" s="88" t="s">
        <v>17</v>
      </c>
      <c r="J107" s="88"/>
      <c r="K107" s="88"/>
      <c r="L107" s="88"/>
      <c r="M107" s="88"/>
      <c r="N107" s="28" t="s">
        <v>67</v>
      </c>
      <c r="O107" s="28" t="s">
        <v>70</v>
      </c>
      <c r="P107" s="28" t="s">
        <v>18</v>
      </c>
      <c r="Q107" s="25">
        <v>103.9</v>
      </c>
      <c r="R107" s="13">
        <v>108.2</v>
      </c>
      <c r="S107" s="16">
        <v>112.6</v>
      </c>
    </row>
    <row r="108" spans="9:19" ht="37.5" customHeight="1" x14ac:dyDescent="0.25">
      <c r="I108" s="86" t="s">
        <v>176</v>
      </c>
      <c r="J108" s="86"/>
      <c r="K108" s="86"/>
      <c r="L108" s="86"/>
      <c r="M108" s="86"/>
      <c r="N108" s="28" t="s">
        <v>67</v>
      </c>
      <c r="O108" s="28" t="s">
        <v>71</v>
      </c>
      <c r="P108" s="28"/>
      <c r="Q108" s="25">
        <f t="shared" ref="Q108:S109" si="19">Q109</f>
        <v>200</v>
      </c>
      <c r="R108" s="25">
        <f t="shared" si="19"/>
        <v>1543.6</v>
      </c>
      <c r="S108" s="25">
        <f t="shared" si="19"/>
        <v>0</v>
      </c>
    </row>
    <row r="109" spans="9:19" ht="26.25" customHeight="1" x14ac:dyDescent="0.25">
      <c r="I109" s="88" t="s">
        <v>15</v>
      </c>
      <c r="J109" s="88"/>
      <c r="K109" s="88"/>
      <c r="L109" s="88"/>
      <c r="M109" s="88"/>
      <c r="N109" s="28" t="s">
        <v>67</v>
      </c>
      <c r="O109" s="28" t="s">
        <v>71</v>
      </c>
      <c r="P109" s="28" t="s">
        <v>16</v>
      </c>
      <c r="Q109" s="25">
        <f t="shared" si="19"/>
        <v>200</v>
      </c>
      <c r="R109" s="25">
        <f t="shared" si="19"/>
        <v>1543.6</v>
      </c>
      <c r="S109" s="25">
        <f t="shared" si="19"/>
        <v>0</v>
      </c>
    </row>
    <row r="110" spans="9:19" ht="28.5" customHeight="1" x14ac:dyDescent="0.25">
      <c r="I110" s="88" t="s">
        <v>17</v>
      </c>
      <c r="J110" s="88"/>
      <c r="K110" s="88"/>
      <c r="L110" s="88"/>
      <c r="M110" s="88"/>
      <c r="N110" s="28" t="s">
        <v>67</v>
      </c>
      <c r="O110" s="28" t="s">
        <v>71</v>
      </c>
      <c r="P110" s="28" t="s">
        <v>18</v>
      </c>
      <c r="Q110" s="25">
        <v>200</v>
      </c>
      <c r="R110" s="15">
        <v>1543.6</v>
      </c>
      <c r="S110" s="20">
        <v>0</v>
      </c>
    </row>
    <row r="111" spans="9:19" s="8" customFormat="1" ht="70.5" customHeight="1" x14ac:dyDescent="0.25">
      <c r="I111" s="86" t="s">
        <v>150</v>
      </c>
      <c r="J111" s="86"/>
      <c r="K111" s="86"/>
      <c r="L111" s="86"/>
      <c r="M111" s="86"/>
      <c r="N111" s="28" t="s">
        <v>67</v>
      </c>
      <c r="O111" s="28" t="s">
        <v>72</v>
      </c>
      <c r="P111" s="28"/>
      <c r="Q111" s="62">
        <f>Q112+Q114</f>
        <v>9973.2999999999993</v>
      </c>
      <c r="R111" s="25">
        <f t="shared" ref="Q111:S112" si="20">R112</f>
        <v>10388.200000000001</v>
      </c>
      <c r="S111" s="25">
        <f t="shared" si="20"/>
        <v>10812</v>
      </c>
    </row>
    <row r="112" spans="9:19" ht="25.5" customHeight="1" x14ac:dyDescent="0.25">
      <c r="I112" s="88" t="s">
        <v>15</v>
      </c>
      <c r="J112" s="88"/>
      <c r="K112" s="88"/>
      <c r="L112" s="88"/>
      <c r="M112" s="88"/>
      <c r="N112" s="28" t="s">
        <v>67</v>
      </c>
      <c r="O112" s="28" t="s">
        <v>72</v>
      </c>
      <c r="P112" s="28" t="s">
        <v>16</v>
      </c>
      <c r="Q112" s="25">
        <f t="shared" si="20"/>
        <v>9973.2999999999993</v>
      </c>
      <c r="R112" s="25">
        <f t="shared" si="20"/>
        <v>10388.200000000001</v>
      </c>
      <c r="S112" s="25">
        <f t="shared" si="20"/>
        <v>10812</v>
      </c>
    </row>
    <row r="113" spans="9:19" ht="26.25" customHeight="1" x14ac:dyDescent="0.25">
      <c r="I113" s="88" t="s">
        <v>17</v>
      </c>
      <c r="J113" s="88"/>
      <c r="K113" s="88"/>
      <c r="L113" s="88"/>
      <c r="M113" s="88"/>
      <c r="N113" s="28" t="s">
        <v>67</v>
      </c>
      <c r="O113" s="28" t="s">
        <v>72</v>
      </c>
      <c r="P113" s="28" t="s">
        <v>18</v>
      </c>
      <c r="Q113" s="25">
        <v>9973.2999999999993</v>
      </c>
      <c r="R113" s="17">
        <v>10388.200000000001</v>
      </c>
      <c r="S113" s="21">
        <v>10812</v>
      </c>
    </row>
    <row r="114" spans="9:19" ht="26.25" customHeight="1" x14ac:dyDescent="0.25">
      <c r="I114" s="105" t="s">
        <v>29</v>
      </c>
      <c r="J114" s="106"/>
      <c r="K114" s="106"/>
      <c r="L114" s="106"/>
      <c r="M114" s="107"/>
      <c r="N114" s="28" t="s">
        <v>67</v>
      </c>
      <c r="O114" s="28" t="s">
        <v>72</v>
      </c>
      <c r="P114" s="28" t="s">
        <v>31</v>
      </c>
      <c r="Q114" s="25">
        <f>Q115</f>
        <v>0</v>
      </c>
      <c r="R114" s="17">
        <v>0</v>
      </c>
      <c r="S114" s="21">
        <v>0</v>
      </c>
    </row>
    <row r="115" spans="9:19" ht="26.25" customHeight="1" x14ac:dyDescent="0.25">
      <c r="I115" s="105" t="s">
        <v>23</v>
      </c>
      <c r="J115" s="106"/>
      <c r="K115" s="106"/>
      <c r="L115" s="106"/>
      <c r="M115" s="107"/>
      <c r="N115" s="28" t="s">
        <v>67</v>
      </c>
      <c r="O115" s="28" t="s">
        <v>72</v>
      </c>
      <c r="P115" s="28" t="s">
        <v>25</v>
      </c>
      <c r="Q115" s="25">
        <v>0</v>
      </c>
      <c r="R115" s="17">
        <v>0</v>
      </c>
      <c r="S115" s="21">
        <v>0</v>
      </c>
    </row>
    <row r="116" spans="9:19" ht="79.5" customHeight="1" x14ac:dyDescent="0.25">
      <c r="I116" s="86" t="s">
        <v>137</v>
      </c>
      <c r="J116" s="86"/>
      <c r="K116" s="86"/>
      <c r="L116" s="86"/>
      <c r="M116" s="86"/>
      <c r="N116" s="28" t="s">
        <v>67</v>
      </c>
      <c r="O116" s="28" t="s">
        <v>73</v>
      </c>
      <c r="P116" s="28"/>
      <c r="Q116" s="62">
        <f t="shared" ref="Q116:S117" si="21">Q117</f>
        <v>933.2</v>
      </c>
      <c r="R116" s="25">
        <f t="shared" si="21"/>
        <v>1972</v>
      </c>
      <c r="S116" s="25">
        <f t="shared" si="21"/>
        <v>1011.6</v>
      </c>
    </row>
    <row r="117" spans="9:19" s="7" customFormat="1" ht="25.5" customHeight="1" x14ac:dyDescent="0.25">
      <c r="I117" s="88" t="s">
        <v>15</v>
      </c>
      <c r="J117" s="88"/>
      <c r="K117" s="88"/>
      <c r="L117" s="88"/>
      <c r="M117" s="88"/>
      <c r="N117" s="28" t="s">
        <v>67</v>
      </c>
      <c r="O117" s="28" t="s">
        <v>73</v>
      </c>
      <c r="P117" s="28" t="s">
        <v>16</v>
      </c>
      <c r="Q117" s="62">
        <f t="shared" si="21"/>
        <v>933.2</v>
      </c>
      <c r="R117" s="25">
        <f t="shared" si="21"/>
        <v>1972</v>
      </c>
      <c r="S117" s="25">
        <f t="shared" si="21"/>
        <v>1011.6</v>
      </c>
    </row>
    <row r="118" spans="9:19" ht="24.75" customHeight="1" x14ac:dyDescent="0.25">
      <c r="I118" s="88" t="s">
        <v>17</v>
      </c>
      <c r="J118" s="88"/>
      <c r="K118" s="88"/>
      <c r="L118" s="88"/>
      <c r="M118" s="88"/>
      <c r="N118" s="28" t="s">
        <v>67</v>
      </c>
      <c r="O118" s="28" t="s">
        <v>73</v>
      </c>
      <c r="P118" s="28" t="s">
        <v>18</v>
      </c>
      <c r="Q118" s="62">
        <v>933.2</v>
      </c>
      <c r="R118" s="13">
        <v>1972</v>
      </c>
      <c r="S118" s="20">
        <v>1011.6</v>
      </c>
    </row>
    <row r="119" spans="9:19" ht="94.5" customHeight="1" x14ac:dyDescent="0.25">
      <c r="I119" s="86" t="s">
        <v>177</v>
      </c>
      <c r="J119" s="86"/>
      <c r="K119" s="86"/>
      <c r="L119" s="86"/>
      <c r="M119" s="86"/>
      <c r="N119" s="28" t="s">
        <v>67</v>
      </c>
      <c r="O119" s="28" t="s">
        <v>74</v>
      </c>
      <c r="P119" s="28"/>
      <c r="Q119" s="62">
        <f t="shared" ref="Q119:S120" si="22">Q120</f>
        <v>765.3</v>
      </c>
      <c r="R119" s="63">
        <f t="shared" si="22"/>
        <v>163.30000000000001</v>
      </c>
      <c r="S119" s="25">
        <f t="shared" si="22"/>
        <v>170</v>
      </c>
    </row>
    <row r="120" spans="9:19" ht="24.75" customHeight="1" x14ac:dyDescent="0.25">
      <c r="I120" s="88" t="s">
        <v>15</v>
      </c>
      <c r="J120" s="88"/>
      <c r="K120" s="88"/>
      <c r="L120" s="88"/>
      <c r="M120" s="88"/>
      <c r="N120" s="28" t="s">
        <v>67</v>
      </c>
      <c r="O120" s="28" t="s">
        <v>74</v>
      </c>
      <c r="P120" s="28" t="s">
        <v>16</v>
      </c>
      <c r="Q120" s="62">
        <f t="shared" si="22"/>
        <v>765.3</v>
      </c>
      <c r="R120" s="63">
        <f t="shared" si="22"/>
        <v>163.30000000000001</v>
      </c>
      <c r="S120" s="25">
        <f t="shared" si="22"/>
        <v>170</v>
      </c>
    </row>
    <row r="121" spans="9:19" ht="27.75" customHeight="1" x14ac:dyDescent="0.25">
      <c r="I121" s="88" t="s">
        <v>17</v>
      </c>
      <c r="J121" s="88"/>
      <c r="K121" s="88"/>
      <c r="L121" s="88"/>
      <c r="M121" s="88"/>
      <c r="N121" s="28" t="s">
        <v>67</v>
      </c>
      <c r="O121" s="28" t="s">
        <v>74</v>
      </c>
      <c r="P121" s="28" t="s">
        <v>18</v>
      </c>
      <c r="Q121" s="62">
        <v>765.3</v>
      </c>
      <c r="R121" s="13">
        <v>163.30000000000001</v>
      </c>
      <c r="S121" s="16">
        <v>170</v>
      </c>
    </row>
    <row r="122" spans="9:19" s="8" customFormat="1" ht="60.75" customHeight="1" x14ac:dyDescent="0.25">
      <c r="I122" s="86" t="s">
        <v>75</v>
      </c>
      <c r="J122" s="86"/>
      <c r="K122" s="86"/>
      <c r="L122" s="86"/>
      <c r="M122" s="86"/>
      <c r="N122" s="28" t="s">
        <v>67</v>
      </c>
      <c r="O122" s="28" t="s">
        <v>76</v>
      </c>
      <c r="P122" s="28"/>
      <c r="Q122" s="25">
        <f t="shared" ref="Q122:S123" si="23">Q123</f>
        <v>6422.4</v>
      </c>
      <c r="R122" s="25">
        <f t="shared" si="23"/>
        <v>495</v>
      </c>
      <c r="S122" s="25">
        <f t="shared" si="23"/>
        <v>515.20000000000005</v>
      </c>
    </row>
    <row r="123" spans="9:19" s="8" customFormat="1" ht="30" customHeight="1" x14ac:dyDescent="0.25">
      <c r="I123" s="91" t="s">
        <v>15</v>
      </c>
      <c r="J123" s="91"/>
      <c r="K123" s="91"/>
      <c r="L123" s="91"/>
      <c r="M123" s="91"/>
      <c r="N123" s="28" t="s">
        <v>67</v>
      </c>
      <c r="O123" s="28" t="s">
        <v>76</v>
      </c>
      <c r="P123" s="28" t="s">
        <v>16</v>
      </c>
      <c r="Q123" s="25">
        <f t="shared" si="23"/>
        <v>6422.4</v>
      </c>
      <c r="R123" s="25">
        <f t="shared" si="23"/>
        <v>495</v>
      </c>
      <c r="S123" s="25">
        <f t="shared" si="23"/>
        <v>515.20000000000005</v>
      </c>
    </row>
    <row r="124" spans="9:19" s="8" customFormat="1" ht="24.75" customHeight="1" x14ac:dyDescent="0.25">
      <c r="I124" s="88" t="s">
        <v>17</v>
      </c>
      <c r="J124" s="88"/>
      <c r="K124" s="88"/>
      <c r="L124" s="88"/>
      <c r="M124" s="88"/>
      <c r="N124" s="28" t="s">
        <v>67</v>
      </c>
      <c r="O124" s="28" t="s">
        <v>76</v>
      </c>
      <c r="P124" s="28" t="s">
        <v>18</v>
      </c>
      <c r="Q124" s="25">
        <v>6422.4</v>
      </c>
      <c r="R124" s="13">
        <v>495</v>
      </c>
      <c r="S124" s="20">
        <v>515.20000000000005</v>
      </c>
    </row>
    <row r="125" spans="9:19" s="7" customFormat="1" ht="84" customHeight="1" x14ac:dyDescent="0.25">
      <c r="I125" s="86" t="s">
        <v>77</v>
      </c>
      <c r="J125" s="86"/>
      <c r="K125" s="86"/>
      <c r="L125" s="86"/>
      <c r="M125" s="86"/>
      <c r="N125" s="28" t="s">
        <v>67</v>
      </c>
      <c r="O125" s="28" t="s">
        <v>78</v>
      </c>
      <c r="P125" s="28"/>
      <c r="Q125" s="62">
        <f t="shared" ref="Q125:S126" si="24">Q126</f>
        <v>3331</v>
      </c>
      <c r="R125" s="25">
        <f t="shared" si="24"/>
        <v>3469.6</v>
      </c>
      <c r="S125" s="25">
        <f t="shared" si="24"/>
        <v>3611.1</v>
      </c>
    </row>
    <row r="126" spans="9:19" s="7" customFormat="1" ht="25.5" customHeight="1" x14ac:dyDescent="0.25">
      <c r="I126" s="88" t="s">
        <v>15</v>
      </c>
      <c r="J126" s="88"/>
      <c r="K126" s="88"/>
      <c r="L126" s="88"/>
      <c r="M126" s="88"/>
      <c r="N126" s="28" t="s">
        <v>67</v>
      </c>
      <c r="O126" s="28" t="s">
        <v>78</v>
      </c>
      <c r="P126" s="28" t="s">
        <v>16</v>
      </c>
      <c r="Q126" s="62">
        <f t="shared" si="24"/>
        <v>3331</v>
      </c>
      <c r="R126" s="25">
        <f t="shared" si="24"/>
        <v>3469.6</v>
      </c>
      <c r="S126" s="25">
        <f t="shared" si="24"/>
        <v>3611.1</v>
      </c>
    </row>
    <row r="127" spans="9:19" s="7" customFormat="1" ht="29.25" customHeight="1" x14ac:dyDescent="0.25">
      <c r="I127" s="88" t="s">
        <v>17</v>
      </c>
      <c r="J127" s="88"/>
      <c r="K127" s="88"/>
      <c r="L127" s="88"/>
      <c r="M127" s="88"/>
      <c r="N127" s="28" t="s">
        <v>67</v>
      </c>
      <c r="O127" s="28" t="s">
        <v>78</v>
      </c>
      <c r="P127" s="28" t="s">
        <v>18</v>
      </c>
      <c r="Q127" s="62">
        <v>3331</v>
      </c>
      <c r="R127" s="17">
        <v>3469.6</v>
      </c>
      <c r="S127" s="16">
        <v>3611.1</v>
      </c>
    </row>
    <row r="128" spans="9:19" s="7" customFormat="1" ht="44.25" customHeight="1" x14ac:dyDescent="0.25">
      <c r="I128" s="84" t="s">
        <v>129</v>
      </c>
      <c r="J128" s="84"/>
      <c r="K128" s="84"/>
      <c r="L128" s="84"/>
      <c r="M128" s="84"/>
      <c r="N128" s="28" t="s">
        <v>67</v>
      </c>
      <c r="O128" s="28" t="s">
        <v>128</v>
      </c>
      <c r="P128" s="28"/>
      <c r="Q128" s="64">
        <f>Q129+Q131</f>
        <v>467</v>
      </c>
      <c r="R128" s="64">
        <f t="shared" ref="Q128:S129" si="25">R129</f>
        <v>486.4</v>
      </c>
      <c r="S128" s="64">
        <f t="shared" si="25"/>
        <v>506.3</v>
      </c>
    </row>
    <row r="129" spans="9:19" s="7" customFormat="1" ht="26.25" customHeight="1" x14ac:dyDescent="0.25">
      <c r="I129" s="88" t="s">
        <v>15</v>
      </c>
      <c r="J129" s="88"/>
      <c r="K129" s="88"/>
      <c r="L129" s="88"/>
      <c r="M129" s="88"/>
      <c r="N129" s="28" t="s">
        <v>67</v>
      </c>
      <c r="O129" s="28" t="s">
        <v>128</v>
      </c>
      <c r="P129" s="28" t="s">
        <v>16</v>
      </c>
      <c r="Q129" s="64">
        <f t="shared" si="25"/>
        <v>467</v>
      </c>
      <c r="R129" s="64">
        <f t="shared" si="25"/>
        <v>486.4</v>
      </c>
      <c r="S129" s="64">
        <f t="shared" si="25"/>
        <v>506.3</v>
      </c>
    </row>
    <row r="130" spans="9:19" s="7" customFormat="1" ht="24" customHeight="1" x14ac:dyDescent="0.25">
      <c r="I130" s="88" t="s">
        <v>17</v>
      </c>
      <c r="J130" s="88"/>
      <c r="K130" s="88"/>
      <c r="L130" s="88"/>
      <c r="M130" s="88"/>
      <c r="N130" s="28" t="s">
        <v>67</v>
      </c>
      <c r="O130" s="28" t="s">
        <v>128</v>
      </c>
      <c r="P130" s="28" t="s">
        <v>18</v>
      </c>
      <c r="Q130" s="64">
        <v>467</v>
      </c>
      <c r="R130" s="22">
        <v>486.4</v>
      </c>
      <c r="S130" s="22">
        <v>506.3</v>
      </c>
    </row>
    <row r="131" spans="9:19" s="7" customFormat="1" ht="26.25" hidden="1" customHeight="1" x14ac:dyDescent="0.25">
      <c r="I131" s="105" t="s">
        <v>29</v>
      </c>
      <c r="J131" s="106"/>
      <c r="K131" s="106"/>
      <c r="L131" s="106"/>
      <c r="M131" s="107"/>
      <c r="N131" s="28" t="s">
        <v>67</v>
      </c>
      <c r="O131" s="28" t="s">
        <v>128</v>
      </c>
      <c r="P131" s="28" t="s">
        <v>31</v>
      </c>
      <c r="Q131" s="64">
        <f>Q132</f>
        <v>0</v>
      </c>
      <c r="R131" s="73">
        <v>0</v>
      </c>
      <c r="S131" s="73">
        <v>0</v>
      </c>
    </row>
    <row r="132" spans="9:19" s="7" customFormat="1" ht="26.25" hidden="1" customHeight="1" x14ac:dyDescent="0.25">
      <c r="I132" s="105" t="s">
        <v>23</v>
      </c>
      <c r="J132" s="106"/>
      <c r="K132" s="106"/>
      <c r="L132" s="106"/>
      <c r="M132" s="107"/>
      <c r="N132" s="28" t="s">
        <v>67</v>
      </c>
      <c r="O132" s="28" t="s">
        <v>128</v>
      </c>
      <c r="P132" s="28" t="s">
        <v>25</v>
      </c>
      <c r="Q132" s="64">
        <v>0</v>
      </c>
      <c r="R132" s="73">
        <v>0</v>
      </c>
      <c r="S132" s="73">
        <v>0</v>
      </c>
    </row>
    <row r="133" spans="9:19" s="7" customFormat="1" ht="0.75" hidden="1" customHeight="1" x14ac:dyDescent="0.25">
      <c r="I133" s="104" t="s">
        <v>182</v>
      </c>
      <c r="J133" s="104"/>
      <c r="K133" s="104"/>
      <c r="L133" s="104"/>
      <c r="M133" s="104"/>
      <c r="N133" s="29" t="s">
        <v>67</v>
      </c>
      <c r="O133" s="30" t="s">
        <v>179</v>
      </c>
      <c r="P133" s="31"/>
      <c r="Q133" s="36">
        <f t="shared" ref="Q133:S134" si="26">Q134</f>
        <v>0</v>
      </c>
      <c r="R133" s="36">
        <f t="shared" si="26"/>
        <v>0</v>
      </c>
      <c r="S133" s="36">
        <f t="shared" si="26"/>
        <v>0</v>
      </c>
    </row>
    <row r="134" spans="9:19" s="7" customFormat="1" ht="26.25" hidden="1" customHeight="1" x14ac:dyDescent="0.25">
      <c r="I134" s="103" t="s">
        <v>15</v>
      </c>
      <c r="J134" s="103"/>
      <c r="K134" s="103"/>
      <c r="L134" s="103"/>
      <c r="M134" s="103"/>
      <c r="N134" s="33" t="s">
        <v>67</v>
      </c>
      <c r="O134" s="34" t="s">
        <v>179</v>
      </c>
      <c r="P134" s="31" t="s">
        <v>16</v>
      </c>
      <c r="Q134" s="32">
        <f t="shared" si="26"/>
        <v>0</v>
      </c>
      <c r="R134" s="32">
        <f t="shared" si="26"/>
        <v>0</v>
      </c>
      <c r="S134" s="32">
        <f t="shared" si="26"/>
        <v>0</v>
      </c>
    </row>
    <row r="135" spans="9:19" s="7" customFormat="1" ht="26.25" hidden="1" customHeight="1" x14ac:dyDescent="0.25">
      <c r="I135" s="103" t="s">
        <v>155</v>
      </c>
      <c r="J135" s="103"/>
      <c r="K135" s="103"/>
      <c r="L135" s="103"/>
      <c r="M135" s="103"/>
      <c r="N135" s="33" t="s">
        <v>67</v>
      </c>
      <c r="O135" s="34" t="s">
        <v>179</v>
      </c>
      <c r="P135" s="31" t="s">
        <v>18</v>
      </c>
      <c r="Q135" s="32"/>
      <c r="R135" s="35"/>
      <c r="S135" s="35"/>
    </row>
    <row r="136" spans="9:19" s="7" customFormat="1" ht="68.25" hidden="1" customHeight="1" x14ac:dyDescent="0.25">
      <c r="I136" s="104" t="s">
        <v>183</v>
      </c>
      <c r="J136" s="104"/>
      <c r="K136" s="104"/>
      <c r="L136" s="104"/>
      <c r="M136" s="104"/>
      <c r="N136" s="29" t="s">
        <v>67</v>
      </c>
      <c r="O136" s="30" t="s">
        <v>178</v>
      </c>
      <c r="P136" s="31"/>
      <c r="Q136" s="36">
        <f t="shared" ref="Q136:S137" si="27">Q137</f>
        <v>0</v>
      </c>
      <c r="R136" s="36">
        <f t="shared" si="27"/>
        <v>0</v>
      </c>
      <c r="S136" s="36">
        <f t="shared" si="27"/>
        <v>0</v>
      </c>
    </row>
    <row r="137" spans="9:19" s="7" customFormat="1" ht="26.25" hidden="1" customHeight="1" x14ac:dyDescent="0.25">
      <c r="I137" s="103" t="s">
        <v>15</v>
      </c>
      <c r="J137" s="103"/>
      <c r="K137" s="103"/>
      <c r="L137" s="103"/>
      <c r="M137" s="103"/>
      <c r="N137" s="33" t="s">
        <v>67</v>
      </c>
      <c r="O137" s="34" t="s">
        <v>178</v>
      </c>
      <c r="P137" s="31" t="s">
        <v>16</v>
      </c>
      <c r="Q137" s="32">
        <f t="shared" si="27"/>
        <v>0</v>
      </c>
      <c r="R137" s="32">
        <f t="shared" si="27"/>
        <v>0</v>
      </c>
      <c r="S137" s="32">
        <f t="shared" si="27"/>
        <v>0</v>
      </c>
    </row>
    <row r="138" spans="9:19" s="7" customFormat="1" ht="21" hidden="1" customHeight="1" x14ac:dyDescent="0.25">
      <c r="I138" s="103" t="s">
        <v>155</v>
      </c>
      <c r="J138" s="103"/>
      <c r="K138" s="103"/>
      <c r="L138" s="103"/>
      <c r="M138" s="103"/>
      <c r="N138" s="33" t="s">
        <v>67</v>
      </c>
      <c r="O138" s="34" t="s">
        <v>178</v>
      </c>
      <c r="P138" s="31" t="s">
        <v>18</v>
      </c>
      <c r="Q138" s="32"/>
      <c r="R138" s="35"/>
      <c r="S138" s="35"/>
    </row>
    <row r="139" spans="9:19" s="7" customFormat="1" ht="67.5" hidden="1" customHeight="1" x14ac:dyDescent="0.25">
      <c r="I139" s="104" t="s">
        <v>185</v>
      </c>
      <c r="J139" s="104"/>
      <c r="K139" s="104"/>
      <c r="L139" s="104"/>
      <c r="M139" s="104"/>
      <c r="N139" s="29" t="s">
        <v>67</v>
      </c>
      <c r="O139" s="30" t="s">
        <v>181</v>
      </c>
      <c r="P139" s="31"/>
      <c r="Q139" s="36">
        <f t="shared" ref="Q139:S140" si="28">Q140</f>
        <v>0</v>
      </c>
      <c r="R139" s="36">
        <f t="shared" si="28"/>
        <v>0</v>
      </c>
      <c r="S139" s="36">
        <f t="shared" si="28"/>
        <v>0</v>
      </c>
    </row>
    <row r="140" spans="9:19" s="7" customFormat="1" ht="26.25" hidden="1" customHeight="1" x14ac:dyDescent="0.25">
      <c r="I140" s="103" t="s">
        <v>15</v>
      </c>
      <c r="J140" s="103"/>
      <c r="K140" s="103"/>
      <c r="L140" s="103"/>
      <c r="M140" s="103"/>
      <c r="N140" s="33" t="s">
        <v>67</v>
      </c>
      <c r="O140" s="34" t="s">
        <v>181</v>
      </c>
      <c r="P140" s="31" t="s">
        <v>18</v>
      </c>
      <c r="Q140" s="32">
        <f t="shared" si="28"/>
        <v>0</v>
      </c>
      <c r="R140" s="32">
        <f t="shared" si="28"/>
        <v>0</v>
      </c>
      <c r="S140" s="32">
        <f t="shared" si="28"/>
        <v>0</v>
      </c>
    </row>
    <row r="141" spans="9:19" s="7" customFormat="1" ht="19.5" hidden="1" customHeight="1" x14ac:dyDescent="0.25">
      <c r="I141" s="103" t="s">
        <v>155</v>
      </c>
      <c r="J141" s="103"/>
      <c r="K141" s="103"/>
      <c r="L141" s="103"/>
      <c r="M141" s="103"/>
      <c r="N141" s="33" t="s">
        <v>67</v>
      </c>
      <c r="O141" s="34" t="s">
        <v>181</v>
      </c>
      <c r="P141" s="31" t="s">
        <v>156</v>
      </c>
      <c r="Q141" s="32"/>
      <c r="R141" s="35"/>
      <c r="S141" s="35"/>
    </row>
    <row r="142" spans="9:19" s="7" customFormat="1" ht="69.75" hidden="1" customHeight="1" x14ac:dyDescent="0.25">
      <c r="I142" s="104" t="s">
        <v>184</v>
      </c>
      <c r="J142" s="104"/>
      <c r="K142" s="104"/>
      <c r="L142" s="104"/>
      <c r="M142" s="104"/>
      <c r="N142" s="29" t="s">
        <v>67</v>
      </c>
      <c r="O142" s="30" t="s">
        <v>180</v>
      </c>
      <c r="P142" s="31"/>
      <c r="Q142" s="36">
        <f t="shared" ref="Q142:S143" si="29">Q143</f>
        <v>0</v>
      </c>
      <c r="R142" s="36">
        <f t="shared" si="29"/>
        <v>0</v>
      </c>
      <c r="S142" s="36">
        <f t="shared" si="29"/>
        <v>0</v>
      </c>
    </row>
    <row r="143" spans="9:19" s="7" customFormat="1" ht="26.25" hidden="1" customHeight="1" x14ac:dyDescent="0.25">
      <c r="I143" s="103" t="s">
        <v>15</v>
      </c>
      <c r="J143" s="103"/>
      <c r="K143" s="103"/>
      <c r="L143" s="103"/>
      <c r="M143" s="103"/>
      <c r="N143" s="33" t="s">
        <v>67</v>
      </c>
      <c r="O143" s="34" t="s">
        <v>180</v>
      </c>
      <c r="P143" s="31"/>
      <c r="Q143" s="32">
        <f t="shared" si="29"/>
        <v>0</v>
      </c>
      <c r="R143" s="32">
        <f t="shared" si="29"/>
        <v>0</v>
      </c>
      <c r="S143" s="32">
        <f t="shared" si="29"/>
        <v>0</v>
      </c>
    </row>
    <row r="144" spans="9:19" s="7" customFormat="1" ht="19.5" hidden="1" customHeight="1" x14ac:dyDescent="0.25">
      <c r="I144" s="103" t="s">
        <v>155</v>
      </c>
      <c r="J144" s="103"/>
      <c r="K144" s="103"/>
      <c r="L144" s="103"/>
      <c r="M144" s="103"/>
      <c r="N144" s="33" t="s">
        <v>67</v>
      </c>
      <c r="O144" s="34" t="s">
        <v>180</v>
      </c>
      <c r="P144" s="31"/>
      <c r="Q144" s="32"/>
      <c r="R144" s="35">
        <v>0</v>
      </c>
      <c r="S144" s="35">
        <v>0</v>
      </c>
    </row>
    <row r="145" spans="9:19" ht="19.5" customHeight="1" x14ac:dyDescent="0.25">
      <c r="I145" s="84" t="s">
        <v>79</v>
      </c>
      <c r="J145" s="84"/>
      <c r="K145" s="84"/>
      <c r="L145" s="84"/>
      <c r="M145" s="84"/>
      <c r="N145" s="43" t="s">
        <v>80</v>
      </c>
      <c r="O145" s="43"/>
      <c r="P145" s="43"/>
      <c r="Q145" s="44">
        <f>Q146+Q150+Q158</f>
        <v>7312.4000000000015</v>
      </c>
      <c r="R145" s="44">
        <f>R146+R150+R158</f>
        <v>7616.4000000000005</v>
      </c>
      <c r="S145" s="44">
        <f>S146+S150+S158</f>
        <v>7927.5</v>
      </c>
    </row>
    <row r="146" spans="9:19" ht="26.25" customHeight="1" x14ac:dyDescent="0.25">
      <c r="I146" s="93" t="s">
        <v>81</v>
      </c>
      <c r="J146" s="93"/>
      <c r="K146" s="93"/>
      <c r="L146" s="93"/>
      <c r="M146" s="93"/>
      <c r="N146" s="43" t="s">
        <v>82</v>
      </c>
      <c r="O146" s="43"/>
      <c r="P146" s="43"/>
      <c r="Q146" s="44">
        <f>Q148</f>
        <v>129.80000000000001</v>
      </c>
      <c r="R146" s="44">
        <f>R148</f>
        <v>135.19999999999999</v>
      </c>
      <c r="S146" s="44">
        <f>S148</f>
        <v>140.69999999999999</v>
      </c>
    </row>
    <row r="147" spans="9:19" ht="133.5" customHeight="1" x14ac:dyDescent="0.25">
      <c r="I147" s="86" t="s">
        <v>83</v>
      </c>
      <c r="J147" s="86"/>
      <c r="K147" s="86"/>
      <c r="L147" s="86"/>
      <c r="M147" s="86"/>
      <c r="N147" s="43" t="s">
        <v>82</v>
      </c>
      <c r="O147" s="43" t="s">
        <v>84</v>
      </c>
      <c r="P147" s="43"/>
      <c r="Q147" s="44">
        <f>Q146</f>
        <v>129.80000000000001</v>
      </c>
      <c r="R147" s="44">
        <f>R146</f>
        <v>135.19999999999999</v>
      </c>
      <c r="S147" s="44">
        <f>S146</f>
        <v>140.69999999999999</v>
      </c>
    </row>
    <row r="148" spans="9:19" ht="24.75" customHeight="1" x14ac:dyDescent="0.25">
      <c r="I148" s="88" t="s">
        <v>15</v>
      </c>
      <c r="J148" s="88"/>
      <c r="K148" s="88"/>
      <c r="L148" s="88"/>
      <c r="M148" s="88"/>
      <c r="N148" s="28" t="s">
        <v>82</v>
      </c>
      <c r="O148" s="28" t="s">
        <v>85</v>
      </c>
      <c r="P148" s="28" t="s">
        <v>16</v>
      </c>
      <c r="Q148" s="25">
        <f>Q149</f>
        <v>129.80000000000001</v>
      </c>
      <c r="R148" s="25">
        <f>R149</f>
        <v>135.19999999999999</v>
      </c>
      <c r="S148" s="25">
        <f>S149</f>
        <v>140.69999999999999</v>
      </c>
    </row>
    <row r="149" spans="9:19" ht="27.75" customHeight="1" x14ac:dyDescent="0.25">
      <c r="I149" s="88" t="s">
        <v>17</v>
      </c>
      <c r="J149" s="88"/>
      <c r="K149" s="88"/>
      <c r="L149" s="88"/>
      <c r="M149" s="88"/>
      <c r="N149" s="28" t="s">
        <v>82</v>
      </c>
      <c r="O149" s="28" t="s">
        <v>85</v>
      </c>
      <c r="P149" s="28" t="s">
        <v>18</v>
      </c>
      <c r="Q149" s="25">
        <v>129.80000000000001</v>
      </c>
      <c r="R149" s="13">
        <v>135.19999999999999</v>
      </c>
      <c r="S149" s="20">
        <v>140.69999999999999</v>
      </c>
    </row>
    <row r="150" spans="9:19" ht="21" customHeight="1" x14ac:dyDescent="0.25">
      <c r="I150" s="84" t="s">
        <v>86</v>
      </c>
      <c r="J150" s="84"/>
      <c r="K150" s="84"/>
      <c r="L150" s="84"/>
      <c r="M150" s="84"/>
      <c r="N150" s="43" t="s">
        <v>87</v>
      </c>
      <c r="O150" s="43"/>
      <c r="P150" s="43"/>
      <c r="Q150" s="44">
        <f>Q151</f>
        <v>7170.0000000000009</v>
      </c>
      <c r="R150" s="44">
        <f>R151</f>
        <v>7468.0000000000009</v>
      </c>
      <c r="S150" s="44">
        <f>S151</f>
        <v>7773</v>
      </c>
    </row>
    <row r="151" spans="9:19" ht="42" customHeight="1" x14ac:dyDescent="0.25">
      <c r="I151" s="86" t="s">
        <v>88</v>
      </c>
      <c r="J151" s="86"/>
      <c r="K151" s="86"/>
      <c r="L151" s="86"/>
      <c r="M151" s="86"/>
      <c r="N151" s="43" t="s">
        <v>87</v>
      </c>
      <c r="O151" s="43" t="s">
        <v>89</v>
      </c>
      <c r="P151" s="43"/>
      <c r="Q151" s="44">
        <f>Q152+Q154+Q156</f>
        <v>7170.0000000000009</v>
      </c>
      <c r="R151" s="44">
        <f>R152+R154+R156</f>
        <v>7468.0000000000009</v>
      </c>
      <c r="S151" s="44">
        <f>S152+S154+S156</f>
        <v>7773</v>
      </c>
    </row>
    <row r="152" spans="9:19" ht="52.5" customHeight="1" x14ac:dyDescent="0.25">
      <c r="I152" s="102" t="s">
        <v>139</v>
      </c>
      <c r="J152" s="102"/>
      <c r="K152" s="102"/>
      <c r="L152" s="102"/>
      <c r="M152" s="102"/>
      <c r="N152" s="28" t="s">
        <v>87</v>
      </c>
      <c r="O152" s="28" t="s">
        <v>89</v>
      </c>
      <c r="P152" s="28" t="s">
        <v>12</v>
      </c>
      <c r="Q152" s="25">
        <f>Q153</f>
        <v>2655.8</v>
      </c>
      <c r="R152" s="25">
        <f>R153</f>
        <v>2766.3</v>
      </c>
      <c r="S152" s="25">
        <f>S153</f>
        <v>2879.2</v>
      </c>
    </row>
    <row r="153" spans="9:19" ht="19.5" customHeight="1" x14ac:dyDescent="0.25">
      <c r="I153" s="91" t="s">
        <v>90</v>
      </c>
      <c r="J153" s="91"/>
      <c r="K153" s="91"/>
      <c r="L153" s="91"/>
      <c r="M153" s="91"/>
      <c r="N153" s="28" t="s">
        <v>87</v>
      </c>
      <c r="O153" s="28" t="s">
        <v>89</v>
      </c>
      <c r="P153" s="28" t="s">
        <v>91</v>
      </c>
      <c r="Q153" s="25">
        <v>2655.8</v>
      </c>
      <c r="R153" s="14">
        <v>2766.3</v>
      </c>
      <c r="S153" s="20">
        <v>2879.2</v>
      </c>
    </row>
    <row r="154" spans="9:19" ht="25.5" customHeight="1" x14ac:dyDescent="0.25">
      <c r="I154" s="91" t="s">
        <v>15</v>
      </c>
      <c r="J154" s="91"/>
      <c r="K154" s="91"/>
      <c r="L154" s="91"/>
      <c r="M154" s="91"/>
      <c r="N154" s="28" t="s">
        <v>87</v>
      </c>
      <c r="O154" s="28" t="s">
        <v>89</v>
      </c>
      <c r="P154" s="28" t="s">
        <v>16</v>
      </c>
      <c r="Q154" s="25">
        <f>Q155</f>
        <v>4514.1000000000004</v>
      </c>
      <c r="R154" s="25">
        <f>R155</f>
        <v>4701.6000000000004</v>
      </c>
      <c r="S154" s="25">
        <f>S155</f>
        <v>4893.7</v>
      </c>
    </row>
    <row r="155" spans="9:19" ht="26.25" customHeight="1" x14ac:dyDescent="0.25">
      <c r="I155" s="88" t="s">
        <v>17</v>
      </c>
      <c r="J155" s="88"/>
      <c r="K155" s="88"/>
      <c r="L155" s="88"/>
      <c r="M155" s="88"/>
      <c r="N155" s="28" t="s">
        <v>87</v>
      </c>
      <c r="O155" s="28" t="s">
        <v>89</v>
      </c>
      <c r="P155" s="28" t="s">
        <v>18</v>
      </c>
      <c r="Q155" s="26">
        <v>4514.1000000000004</v>
      </c>
      <c r="R155" s="14">
        <v>4701.6000000000004</v>
      </c>
      <c r="S155" s="20">
        <v>4893.7</v>
      </c>
    </row>
    <row r="156" spans="9:19" ht="15.75" customHeight="1" x14ac:dyDescent="0.25">
      <c r="I156" s="100" t="s">
        <v>29</v>
      </c>
      <c r="J156" s="100"/>
      <c r="K156" s="100"/>
      <c r="L156" s="100"/>
      <c r="M156" s="100"/>
      <c r="N156" s="28" t="s">
        <v>87</v>
      </c>
      <c r="O156" s="28" t="s">
        <v>89</v>
      </c>
      <c r="P156" s="28" t="s">
        <v>31</v>
      </c>
      <c r="Q156" s="25">
        <f>Q157</f>
        <v>0.1</v>
      </c>
      <c r="R156" s="25">
        <f>R157</f>
        <v>0.1</v>
      </c>
      <c r="S156" s="25">
        <f>S157</f>
        <v>0.1</v>
      </c>
    </row>
    <row r="157" spans="9:19" ht="21" customHeight="1" x14ac:dyDescent="0.25">
      <c r="I157" s="101" t="s">
        <v>23</v>
      </c>
      <c r="J157" s="101"/>
      <c r="K157" s="101"/>
      <c r="L157" s="101"/>
      <c r="M157" s="101"/>
      <c r="N157" s="28" t="s">
        <v>87</v>
      </c>
      <c r="O157" s="28" t="s">
        <v>89</v>
      </c>
      <c r="P157" s="28" t="s">
        <v>25</v>
      </c>
      <c r="Q157" s="25">
        <v>0.1</v>
      </c>
      <c r="R157" s="14">
        <v>0.1</v>
      </c>
      <c r="S157" s="20">
        <v>0.1</v>
      </c>
    </row>
    <row r="158" spans="9:19" ht="24" customHeight="1" x14ac:dyDescent="0.25">
      <c r="I158" s="93" t="s">
        <v>92</v>
      </c>
      <c r="J158" s="93"/>
      <c r="K158" s="93"/>
      <c r="L158" s="93"/>
      <c r="M158" s="93"/>
      <c r="N158" s="43" t="s">
        <v>93</v>
      </c>
      <c r="O158" s="43"/>
      <c r="P158" s="43"/>
      <c r="Q158" s="44">
        <f>Q159+Q162</f>
        <v>12.6</v>
      </c>
      <c r="R158" s="44">
        <f>R159+R162</f>
        <v>13.2</v>
      </c>
      <c r="S158" s="44">
        <f>S159+S162</f>
        <v>13.8</v>
      </c>
    </row>
    <row r="159" spans="9:19" ht="63.75" customHeight="1" x14ac:dyDescent="0.25">
      <c r="I159" s="95" t="s">
        <v>165</v>
      </c>
      <c r="J159" s="95"/>
      <c r="K159" s="95"/>
      <c r="L159" s="95"/>
      <c r="M159" s="95"/>
      <c r="N159" s="59" t="s">
        <v>93</v>
      </c>
      <c r="O159" s="66" t="s">
        <v>162</v>
      </c>
      <c r="P159" s="59"/>
      <c r="Q159" s="44">
        <f t="shared" ref="Q159:S160" si="30">Q160</f>
        <v>6.3</v>
      </c>
      <c r="R159" s="44">
        <f t="shared" si="30"/>
        <v>6.6</v>
      </c>
      <c r="S159" s="44">
        <f t="shared" si="30"/>
        <v>6.9</v>
      </c>
    </row>
    <row r="160" spans="9:19" ht="28.5" customHeight="1" x14ac:dyDescent="0.25">
      <c r="I160" s="96" t="s">
        <v>15</v>
      </c>
      <c r="J160" s="97"/>
      <c r="K160" s="97"/>
      <c r="L160" s="97"/>
      <c r="M160" s="98"/>
      <c r="N160" s="58" t="s">
        <v>93</v>
      </c>
      <c r="O160" s="67" t="s">
        <v>162</v>
      </c>
      <c r="P160" s="58" t="s">
        <v>16</v>
      </c>
      <c r="Q160" s="44">
        <f t="shared" si="30"/>
        <v>6.3</v>
      </c>
      <c r="R160" s="44">
        <f t="shared" si="30"/>
        <v>6.6</v>
      </c>
      <c r="S160" s="44">
        <f t="shared" si="30"/>
        <v>6.9</v>
      </c>
    </row>
    <row r="161" spans="9:19" ht="27" customHeight="1" x14ac:dyDescent="0.25">
      <c r="I161" s="99" t="s">
        <v>17</v>
      </c>
      <c r="J161" s="99"/>
      <c r="K161" s="99"/>
      <c r="L161" s="99"/>
      <c r="M161" s="99"/>
      <c r="N161" s="58" t="s">
        <v>93</v>
      </c>
      <c r="O161" s="67" t="s">
        <v>162</v>
      </c>
      <c r="P161" s="58" t="s">
        <v>18</v>
      </c>
      <c r="Q161" s="62">
        <v>6.3</v>
      </c>
      <c r="R161" s="14">
        <v>6.6</v>
      </c>
      <c r="S161" s="20">
        <v>6.9</v>
      </c>
    </row>
    <row r="162" spans="9:19" ht="87" customHeight="1" x14ac:dyDescent="0.25">
      <c r="I162" s="95" t="s">
        <v>164</v>
      </c>
      <c r="J162" s="95"/>
      <c r="K162" s="95"/>
      <c r="L162" s="95"/>
      <c r="M162" s="95"/>
      <c r="N162" s="59" t="s">
        <v>93</v>
      </c>
      <c r="O162" s="66" t="s">
        <v>163</v>
      </c>
      <c r="P162" s="60"/>
      <c r="Q162" s="65">
        <f t="shared" ref="Q162:S163" si="31">Q163</f>
        <v>6.3</v>
      </c>
      <c r="R162" s="65">
        <f t="shared" si="31"/>
        <v>6.6</v>
      </c>
      <c r="S162" s="65">
        <f t="shared" si="31"/>
        <v>6.9</v>
      </c>
    </row>
    <row r="163" spans="9:19" ht="24.75" customHeight="1" x14ac:dyDescent="0.25">
      <c r="I163" s="96" t="s">
        <v>15</v>
      </c>
      <c r="J163" s="97"/>
      <c r="K163" s="97"/>
      <c r="L163" s="97"/>
      <c r="M163" s="98"/>
      <c r="N163" s="58" t="s">
        <v>93</v>
      </c>
      <c r="O163" s="67" t="s">
        <v>163</v>
      </c>
      <c r="P163" s="67" t="s">
        <v>16</v>
      </c>
      <c r="Q163" s="25">
        <f t="shared" si="31"/>
        <v>6.3</v>
      </c>
      <c r="R163" s="25">
        <f t="shared" si="31"/>
        <v>6.6</v>
      </c>
      <c r="S163" s="25">
        <f t="shared" si="31"/>
        <v>6.9</v>
      </c>
    </row>
    <row r="164" spans="9:19" ht="29.25" customHeight="1" x14ac:dyDescent="0.25">
      <c r="I164" s="99" t="s">
        <v>17</v>
      </c>
      <c r="J164" s="99"/>
      <c r="K164" s="99"/>
      <c r="L164" s="99"/>
      <c r="M164" s="99"/>
      <c r="N164" s="58" t="s">
        <v>93</v>
      </c>
      <c r="O164" s="67" t="s">
        <v>163</v>
      </c>
      <c r="P164" s="67" t="s">
        <v>18</v>
      </c>
      <c r="Q164" s="25">
        <v>6.3</v>
      </c>
      <c r="R164" s="17">
        <v>6.6</v>
      </c>
      <c r="S164" s="21">
        <v>6.9</v>
      </c>
    </row>
    <row r="165" spans="9:19" ht="21" hidden="1" customHeight="1" x14ac:dyDescent="0.25">
      <c r="I165" s="56"/>
      <c r="J165" s="56"/>
      <c r="K165" s="56"/>
      <c r="L165" s="56"/>
      <c r="M165" s="57"/>
      <c r="N165" s="28"/>
      <c r="O165" s="28"/>
      <c r="P165" s="28"/>
      <c r="Q165" s="25"/>
      <c r="R165" s="14"/>
      <c r="S165" s="20"/>
    </row>
    <row r="166" spans="9:19" ht="21" hidden="1" customHeight="1" x14ac:dyDescent="0.25">
      <c r="I166" s="56"/>
      <c r="J166" s="56"/>
      <c r="K166" s="56"/>
      <c r="L166" s="56"/>
      <c r="M166" s="57"/>
      <c r="N166" s="28"/>
      <c r="O166" s="28"/>
      <c r="P166" s="28"/>
      <c r="Q166" s="25"/>
      <c r="R166" s="14"/>
      <c r="S166" s="20"/>
    </row>
    <row r="167" spans="9:19" ht="21" hidden="1" customHeight="1" x14ac:dyDescent="0.25">
      <c r="I167" s="56"/>
      <c r="J167" s="56"/>
      <c r="K167" s="56"/>
      <c r="L167" s="56"/>
      <c r="M167" s="57"/>
      <c r="N167" s="28"/>
      <c r="O167" s="28"/>
      <c r="P167" s="28"/>
      <c r="Q167" s="25"/>
      <c r="R167" s="14"/>
      <c r="S167" s="20"/>
    </row>
    <row r="168" spans="9:19" ht="21" hidden="1" customHeight="1" x14ac:dyDescent="0.25">
      <c r="I168" s="56"/>
      <c r="J168" s="56"/>
      <c r="K168" s="56"/>
      <c r="L168" s="56"/>
      <c r="M168" s="57"/>
      <c r="N168" s="28"/>
      <c r="O168" s="28"/>
      <c r="P168" s="28"/>
      <c r="Q168" s="25"/>
      <c r="R168" s="14"/>
      <c r="S168" s="20"/>
    </row>
    <row r="169" spans="9:19" ht="21" hidden="1" customHeight="1" x14ac:dyDescent="0.25">
      <c r="I169" s="56"/>
      <c r="J169" s="56"/>
      <c r="K169" s="56"/>
      <c r="L169" s="56"/>
      <c r="M169" s="57"/>
      <c r="N169" s="28"/>
      <c r="O169" s="28"/>
      <c r="P169" s="28"/>
      <c r="Q169" s="25"/>
      <c r="R169" s="14"/>
      <c r="S169" s="20"/>
    </row>
    <row r="170" spans="9:19" ht="33.75" customHeight="1" x14ac:dyDescent="0.25">
      <c r="I170" s="93" t="s">
        <v>94</v>
      </c>
      <c r="J170" s="93"/>
      <c r="K170" s="93"/>
      <c r="L170" s="93"/>
      <c r="M170" s="93"/>
      <c r="N170" s="43" t="s">
        <v>95</v>
      </c>
      <c r="O170" s="43"/>
      <c r="P170" s="43"/>
      <c r="Q170" s="44">
        <f>Q171</f>
        <v>7555</v>
      </c>
      <c r="R170" s="44">
        <f t="shared" ref="R170:S173" si="32">R171</f>
        <v>7735.4</v>
      </c>
      <c r="S170" s="44">
        <f t="shared" si="32"/>
        <v>8190.4</v>
      </c>
    </row>
    <row r="171" spans="9:19" ht="20.25" customHeight="1" x14ac:dyDescent="0.25">
      <c r="I171" s="85" t="s">
        <v>96</v>
      </c>
      <c r="J171" s="85"/>
      <c r="K171" s="85"/>
      <c r="L171" s="85"/>
      <c r="M171" s="85"/>
      <c r="N171" s="43" t="s">
        <v>97</v>
      </c>
      <c r="O171" s="43"/>
      <c r="P171" s="43"/>
      <c r="Q171" s="44">
        <f>Q172+Q176</f>
        <v>7555</v>
      </c>
      <c r="R171" s="44">
        <f>R172+R176</f>
        <v>7735.4</v>
      </c>
      <c r="S171" s="44">
        <f>S172+S176</f>
        <v>8190.4</v>
      </c>
    </row>
    <row r="172" spans="9:19" ht="47.25" customHeight="1" x14ac:dyDescent="0.25">
      <c r="I172" s="86" t="s">
        <v>98</v>
      </c>
      <c r="J172" s="86"/>
      <c r="K172" s="86"/>
      <c r="L172" s="86"/>
      <c r="M172" s="86"/>
      <c r="N172" s="28" t="s">
        <v>97</v>
      </c>
      <c r="O172" s="28" t="s">
        <v>99</v>
      </c>
      <c r="P172" s="28"/>
      <c r="Q172" s="25">
        <f>Q173</f>
        <v>7555</v>
      </c>
      <c r="R172" s="25">
        <f t="shared" si="32"/>
        <v>7735.4</v>
      </c>
      <c r="S172" s="25">
        <f t="shared" si="32"/>
        <v>8190.4</v>
      </c>
    </row>
    <row r="173" spans="9:19" ht="30.75" customHeight="1" x14ac:dyDescent="0.25">
      <c r="I173" s="91" t="s">
        <v>15</v>
      </c>
      <c r="J173" s="91"/>
      <c r="K173" s="91"/>
      <c r="L173" s="91"/>
      <c r="M173" s="91"/>
      <c r="N173" s="28" t="s">
        <v>97</v>
      </c>
      <c r="O173" s="28" t="s">
        <v>99</v>
      </c>
      <c r="P173" s="28" t="s">
        <v>16</v>
      </c>
      <c r="Q173" s="25">
        <f>Q174</f>
        <v>7555</v>
      </c>
      <c r="R173" s="25">
        <f t="shared" si="32"/>
        <v>7735.4</v>
      </c>
      <c r="S173" s="25">
        <f t="shared" si="32"/>
        <v>8190.4</v>
      </c>
    </row>
    <row r="174" spans="9:19" ht="28.5" customHeight="1" x14ac:dyDescent="0.25">
      <c r="I174" s="88" t="s">
        <v>17</v>
      </c>
      <c r="J174" s="88"/>
      <c r="K174" s="88"/>
      <c r="L174" s="88"/>
      <c r="M174" s="88"/>
      <c r="N174" s="28" t="s">
        <v>97</v>
      </c>
      <c r="O174" s="28" t="s">
        <v>99</v>
      </c>
      <c r="P174" s="28" t="s">
        <v>18</v>
      </c>
      <c r="Q174" s="25">
        <v>7555</v>
      </c>
      <c r="R174" s="13">
        <v>7735.4</v>
      </c>
      <c r="S174" s="16">
        <v>8190.4</v>
      </c>
    </row>
    <row r="175" spans="9:19" ht="7.5" hidden="1" customHeight="1" x14ac:dyDescent="0.25">
      <c r="I175" s="94" t="s">
        <v>146</v>
      </c>
      <c r="J175" s="94"/>
      <c r="K175" s="94"/>
      <c r="L175" s="94"/>
      <c r="M175" s="94"/>
      <c r="N175" s="28" t="s">
        <v>97</v>
      </c>
      <c r="O175" s="28" t="s">
        <v>157</v>
      </c>
      <c r="P175" s="28"/>
      <c r="Q175" s="25">
        <f t="shared" ref="Q175:S176" si="33">Q176</f>
        <v>0</v>
      </c>
      <c r="R175" s="25">
        <f t="shared" si="33"/>
        <v>0</v>
      </c>
      <c r="S175" s="25">
        <f t="shared" si="33"/>
        <v>0</v>
      </c>
    </row>
    <row r="176" spans="9:19" ht="33" hidden="1" customHeight="1" x14ac:dyDescent="0.25">
      <c r="I176" s="88" t="s">
        <v>15</v>
      </c>
      <c r="J176" s="88"/>
      <c r="K176" s="88"/>
      <c r="L176" s="88"/>
      <c r="M176" s="88"/>
      <c r="N176" s="28" t="s">
        <v>97</v>
      </c>
      <c r="O176" s="28" t="s">
        <v>157</v>
      </c>
      <c r="P176" s="28" t="s">
        <v>16</v>
      </c>
      <c r="Q176" s="25">
        <f t="shared" si="33"/>
        <v>0</v>
      </c>
      <c r="R176" s="25">
        <f t="shared" si="33"/>
        <v>0</v>
      </c>
      <c r="S176" s="25">
        <f t="shared" si="33"/>
        <v>0</v>
      </c>
    </row>
    <row r="177" spans="9:19" ht="29.25" hidden="1" customHeight="1" x14ac:dyDescent="0.25">
      <c r="I177" s="88" t="s">
        <v>17</v>
      </c>
      <c r="J177" s="88"/>
      <c r="K177" s="88"/>
      <c r="L177" s="88"/>
      <c r="M177" s="88"/>
      <c r="N177" s="28" t="s">
        <v>97</v>
      </c>
      <c r="O177" s="28" t="s">
        <v>157</v>
      </c>
      <c r="P177" s="28" t="s">
        <v>18</v>
      </c>
      <c r="Q177" s="26"/>
      <c r="R177" s="13"/>
      <c r="S177" s="16"/>
    </row>
    <row r="178" spans="9:19" s="7" customFormat="1" ht="29.25" customHeight="1" x14ac:dyDescent="0.25">
      <c r="I178" s="84" t="s">
        <v>100</v>
      </c>
      <c r="J178" s="84"/>
      <c r="K178" s="84"/>
      <c r="L178" s="84"/>
      <c r="M178" s="84"/>
      <c r="N178" s="43" t="s">
        <v>101</v>
      </c>
      <c r="O178" s="43"/>
      <c r="P178" s="43"/>
      <c r="Q178" s="44">
        <f>Q184+Q187+Q179</f>
        <v>2004.2000000000003</v>
      </c>
      <c r="R178" s="44">
        <f>R184+R187+R179</f>
        <v>2087.6</v>
      </c>
      <c r="S178" s="44">
        <f>S184+S187+S179</f>
        <v>2172.8000000000002</v>
      </c>
    </row>
    <row r="179" spans="9:19" s="7" customFormat="1" ht="24" customHeight="1" x14ac:dyDescent="0.25">
      <c r="I179" s="84" t="s">
        <v>102</v>
      </c>
      <c r="J179" s="84"/>
      <c r="K179" s="84"/>
      <c r="L179" s="84"/>
      <c r="M179" s="84"/>
      <c r="N179" s="43" t="s">
        <v>103</v>
      </c>
      <c r="O179" s="43"/>
      <c r="P179" s="43"/>
      <c r="Q179" s="44">
        <f>Q180</f>
        <v>402.6</v>
      </c>
      <c r="R179" s="44">
        <f t="shared" ref="R179:S181" si="34">R180</f>
        <v>419.4</v>
      </c>
      <c r="S179" s="44">
        <f t="shared" si="34"/>
        <v>436.5</v>
      </c>
    </row>
    <row r="180" spans="9:19" s="7" customFormat="1" ht="114" customHeight="1" x14ac:dyDescent="0.25">
      <c r="I180" s="86" t="s">
        <v>140</v>
      </c>
      <c r="J180" s="86"/>
      <c r="K180" s="86"/>
      <c r="L180" s="86"/>
      <c r="M180" s="86"/>
      <c r="N180" s="43" t="s">
        <v>103</v>
      </c>
      <c r="O180" s="43" t="s">
        <v>104</v>
      </c>
      <c r="P180" s="43"/>
      <c r="Q180" s="44">
        <f>Q181</f>
        <v>402.6</v>
      </c>
      <c r="R180" s="44">
        <f t="shared" si="34"/>
        <v>419.4</v>
      </c>
      <c r="S180" s="44">
        <f t="shared" si="34"/>
        <v>436.5</v>
      </c>
    </row>
    <row r="181" spans="9:19" s="7" customFormat="1" ht="24.75" customHeight="1" x14ac:dyDescent="0.25">
      <c r="I181" s="91" t="s">
        <v>105</v>
      </c>
      <c r="J181" s="91"/>
      <c r="K181" s="91"/>
      <c r="L181" s="91"/>
      <c r="M181" s="91"/>
      <c r="N181" s="28" t="s">
        <v>103</v>
      </c>
      <c r="O181" s="28" t="s">
        <v>104</v>
      </c>
      <c r="P181" s="28" t="s">
        <v>106</v>
      </c>
      <c r="Q181" s="25">
        <f>Q182</f>
        <v>402.6</v>
      </c>
      <c r="R181" s="25">
        <f t="shared" si="34"/>
        <v>419.4</v>
      </c>
      <c r="S181" s="25">
        <f t="shared" si="34"/>
        <v>436.5</v>
      </c>
    </row>
    <row r="182" spans="9:19" s="7" customFormat="1" ht="26.25" customHeight="1" x14ac:dyDescent="0.25">
      <c r="I182" s="91" t="s">
        <v>107</v>
      </c>
      <c r="J182" s="91"/>
      <c r="K182" s="91"/>
      <c r="L182" s="91"/>
      <c r="M182" s="91"/>
      <c r="N182" s="28" t="s">
        <v>103</v>
      </c>
      <c r="O182" s="28" t="s">
        <v>104</v>
      </c>
      <c r="P182" s="28" t="s">
        <v>108</v>
      </c>
      <c r="Q182" s="25">
        <v>402.6</v>
      </c>
      <c r="R182" s="14">
        <v>419.4</v>
      </c>
      <c r="S182" s="16">
        <v>436.5</v>
      </c>
    </row>
    <row r="183" spans="9:19" s="7" customFormat="1" ht="21.75" customHeight="1" x14ac:dyDescent="0.25">
      <c r="I183" s="84" t="s">
        <v>109</v>
      </c>
      <c r="J183" s="84"/>
      <c r="K183" s="84"/>
      <c r="L183" s="84"/>
      <c r="M183" s="84"/>
      <c r="N183" s="43" t="s">
        <v>110</v>
      </c>
      <c r="O183" s="43"/>
      <c r="P183" s="43"/>
      <c r="Q183" s="44">
        <f>Q184</f>
        <v>1385.4</v>
      </c>
      <c r="R183" s="44">
        <f t="shared" ref="R183:S185" si="35">R184</f>
        <v>1443</v>
      </c>
      <c r="S183" s="44">
        <f t="shared" si="35"/>
        <v>1501.9</v>
      </c>
    </row>
    <row r="184" spans="9:19" s="7" customFormat="1" ht="135.75" customHeight="1" x14ac:dyDescent="0.25">
      <c r="I184" s="86" t="s">
        <v>188</v>
      </c>
      <c r="J184" s="86"/>
      <c r="K184" s="86"/>
      <c r="L184" s="86"/>
      <c r="M184" s="86"/>
      <c r="N184" s="43" t="s">
        <v>110</v>
      </c>
      <c r="O184" s="43" t="s">
        <v>111</v>
      </c>
      <c r="P184" s="43"/>
      <c r="Q184" s="44">
        <f>Q185</f>
        <v>1385.4</v>
      </c>
      <c r="R184" s="44">
        <f t="shared" si="35"/>
        <v>1443</v>
      </c>
      <c r="S184" s="44">
        <f t="shared" si="35"/>
        <v>1501.9</v>
      </c>
    </row>
    <row r="185" spans="9:19" s="7" customFormat="1" ht="30.75" customHeight="1" x14ac:dyDescent="0.25">
      <c r="I185" s="91" t="s">
        <v>105</v>
      </c>
      <c r="J185" s="91"/>
      <c r="K185" s="91"/>
      <c r="L185" s="91"/>
      <c r="M185" s="91"/>
      <c r="N185" s="28" t="s">
        <v>110</v>
      </c>
      <c r="O185" s="28" t="s">
        <v>111</v>
      </c>
      <c r="P185" s="28" t="s">
        <v>106</v>
      </c>
      <c r="Q185" s="25">
        <f>Q186</f>
        <v>1385.4</v>
      </c>
      <c r="R185" s="25">
        <f t="shared" si="35"/>
        <v>1443</v>
      </c>
      <c r="S185" s="25">
        <f t="shared" si="35"/>
        <v>1501.9</v>
      </c>
    </row>
    <row r="186" spans="9:19" s="7" customFormat="1" ht="25.5" customHeight="1" x14ac:dyDescent="0.25">
      <c r="I186" s="91" t="s">
        <v>107</v>
      </c>
      <c r="J186" s="91"/>
      <c r="K186" s="91"/>
      <c r="L186" s="91"/>
      <c r="M186" s="91"/>
      <c r="N186" s="28" t="s">
        <v>110</v>
      </c>
      <c r="O186" s="28" t="s">
        <v>111</v>
      </c>
      <c r="P186" s="28" t="s">
        <v>108</v>
      </c>
      <c r="Q186" s="25">
        <v>1385.4</v>
      </c>
      <c r="R186" s="13">
        <v>1443</v>
      </c>
      <c r="S186" s="16">
        <v>1501.9</v>
      </c>
    </row>
    <row r="187" spans="9:19" s="7" customFormat="1" ht="26.25" customHeight="1" x14ac:dyDescent="0.25">
      <c r="I187" s="84" t="s">
        <v>112</v>
      </c>
      <c r="J187" s="84"/>
      <c r="K187" s="84"/>
      <c r="L187" s="84"/>
      <c r="M187" s="84"/>
      <c r="N187" s="43" t="s">
        <v>113</v>
      </c>
      <c r="O187" s="43"/>
      <c r="P187" s="43"/>
      <c r="Q187" s="44">
        <f>Q188+Q191</f>
        <v>216.2</v>
      </c>
      <c r="R187" s="44">
        <f>R188+R191</f>
        <v>225.2</v>
      </c>
      <c r="S187" s="44">
        <f>S188+S191</f>
        <v>234.4</v>
      </c>
    </row>
    <row r="188" spans="9:19" ht="69.75" customHeight="1" x14ac:dyDescent="0.25">
      <c r="I188" s="90" t="s">
        <v>151</v>
      </c>
      <c r="J188" s="90"/>
      <c r="K188" s="90"/>
      <c r="L188" s="90"/>
      <c r="M188" s="90"/>
      <c r="N188" s="43" t="s">
        <v>113</v>
      </c>
      <c r="O188" s="43" t="s">
        <v>114</v>
      </c>
      <c r="P188" s="43"/>
      <c r="Q188" s="44">
        <f t="shared" ref="Q188:S189" si="36">Q189</f>
        <v>216.2</v>
      </c>
      <c r="R188" s="44">
        <f t="shared" si="36"/>
        <v>225.2</v>
      </c>
      <c r="S188" s="44">
        <f t="shared" si="36"/>
        <v>234.4</v>
      </c>
    </row>
    <row r="189" spans="9:19" ht="29.25" customHeight="1" x14ac:dyDescent="0.25">
      <c r="I189" s="91" t="s">
        <v>105</v>
      </c>
      <c r="J189" s="91"/>
      <c r="K189" s="91"/>
      <c r="L189" s="91"/>
      <c r="M189" s="91"/>
      <c r="N189" s="28" t="s">
        <v>113</v>
      </c>
      <c r="O189" s="28" t="s">
        <v>114</v>
      </c>
      <c r="P189" s="28" t="s">
        <v>106</v>
      </c>
      <c r="Q189" s="25">
        <f t="shared" si="36"/>
        <v>216.2</v>
      </c>
      <c r="R189" s="25">
        <f t="shared" si="36"/>
        <v>225.2</v>
      </c>
      <c r="S189" s="25">
        <f t="shared" si="36"/>
        <v>234.4</v>
      </c>
    </row>
    <row r="190" spans="9:19" ht="23.25" customHeight="1" x14ac:dyDescent="0.25">
      <c r="I190" s="91" t="s">
        <v>107</v>
      </c>
      <c r="J190" s="91"/>
      <c r="K190" s="91"/>
      <c r="L190" s="91"/>
      <c r="M190" s="91"/>
      <c r="N190" s="28" t="s">
        <v>113</v>
      </c>
      <c r="O190" s="28" t="s">
        <v>114</v>
      </c>
      <c r="P190" s="28" t="s">
        <v>108</v>
      </c>
      <c r="Q190" s="25">
        <v>216.2</v>
      </c>
      <c r="R190" s="14">
        <v>225.2</v>
      </c>
      <c r="S190" s="16">
        <v>234.4</v>
      </c>
    </row>
    <row r="191" spans="9:19" ht="51.75" hidden="1" customHeight="1" x14ac:dyDescent="0.25">
      <c r="I191" s="92" t="s">
        <v>115</v>
      </c>
      <c r="J191" s="92"/>
      <c r="K191" s="92"/>
      <c r="L191" s="92"/>
      <c r="M191" s="45"/>
      <c r="N191" s="43" t="s">
        <v>113</v>
      </c>
      <c r="O191" s="43" t="s">
        <v>116</v>
      </c>
      <c r="P191" s="43"/>
      <c r="Q191" s="44">
        <f>Q192</f>
        <v>0</v>
      </c>
      <c r="R191" s="14"/>
      <c r="S191" s="16"/>
    </row>
    <row r="192" spans="9:19" ht="18.75" hidden="1" customHeight="1" x14ac:dyDescent="0.25">
      <c r="I192" s="91" t="s">
        <v>105</v>
      </c>
      <c r="J192" s="91"/>
      <c r="K192" s="91"/>
      <c r="L192" s="91"/>
      <c r="M192" s="91"/>
      <c r="N192" s="28" t="s">
        <v>113</v>
      </c>
      <c r="O192" s="28" t="s">
        <v>116</v>
      </c>
      <c r="P192" s="28" t="s">
        <v>106</v>
      </c>
      <c r="Q192" s="25">
        <f>Q193</f>
        <v>0</v>
      </c>
      <c r="R192" s="14"/>
      <c r="S192" s="16"/>
    </row>
    <row r="193" spans="1:19" ht="22.5" hidden="1" customHeight="1" x14ac:dyDescent="0.25">
      <c r="I193" s="91" t="s">
        <v>127</v>
      </c>
      <c r="J193" s="91"/>
      <c r="K193" s="91"/>
      <c r="L193" s="91"/>
      <c r="M193" s="91"/>
      <c r="N193" s="28" t="s">
        <v>113</v>
      </c>
      <c r="O193" s="28" t="s">
        <v>116</v>
      </c>
      <c r="P193" s="28" t="s">
        <v>126</v>
      </c>
      <c r="Q193" s="25"/>
      <c r="R193" s="14"/>
      <c r="S193" s="16"/>
    </row>
    <row r="194" spans="1:19" ht="22.5" customHeight="1" x14ac:dyDescent="0.25">
      <c r="I194" s="84" t="s">
        <v>117</v>
      </c>
      <c r="J194" s="84"/>
      <c r="K194" s="84"/>
      <c r="L194" s="84"/>
      <c r="M194" s="84"/>
      <c r="N194" s="43" t="s">
        <v>118</v>
      </c>
      <c r="O194" s="43"/>
      <c r="P194" s="43"/>
      <c r="Q194" s="44">
        <f>Q195</f>
        <v>820</v>
      </c>
      <c r="R194" s="44">
        <f t="shared" ref="R194:S197" si="37">R195</f>
        <v>854</v>
      </c>
      <c r="S194" s="44">
        <f t="shared" si="37"/>
        <v>889</v>
      </c>
    </row>
    <row r="195" spans="1:19" ht="25.5" customHeight="1" x14ac:dyDescent="0.25">
      <c r="I195" s="85" t="s">
        <v>119</v>
      </c>
      <c r="J195" s="85"/>
      <c r="K195" s="85"/>
      <c r="L195" s="85"/>
      <c r="M195" s="85"/>
      <c r="N195" s="43" t="s">
        <v>120</v>
      </c>
      <c r="O195" s="43"/>
      <c r="P195" s="43"/>
      <c r="Q195" s="44">
        <f>Q196</f>
        <v>820</v>
      </c>
      <c r="R195" s="44">
        <f t="shared" si="37"/>
        <v>854</v>
      </c>
      <c r="S195" s="44">
        <f t="shared" si="37"/>
        <v>889</v>
      </c>
    </row>
    <row r="196" spans="1:19" ht="133.5" customHeight="1" x14ac:dyDescent="0.25">
      <c r="I196" s="86" t="s">
        <v>121</v>
      </c>
      <c r="J196" s="86"/>
      <c r="K196" s="86"/>
      <c r="L196" s="86"/>
      <c r="M196" s="86"/>
      <c r="N196" s="28" t="s">
        <v>120</v>
      </c>
      <c r="O196" s="28" t="s">
        <v>122</v>
      </c>
      <c r="P196" s="28"/>
      <c r="Q196" s="25">
        <f>Q197</f>
        <v>820</v>
      </c>
      <c r="R196" s="25">
        <f t="shared" si="37"/>
        <v>854</v>
      </c>
      <c r="S196" s="25">
        <f t="shared" si="37"/>
        <v>889</v>
      </c>
    </row>
    <row r="197" spans="1:19" ht="27.75" customHeight="1" x14ac:dyDescent="0.25">
      <c r="I197" s="87" t="s">
        <v>15</v>
      </c>
      <c r="J197" s="87"/>
      <c r="K197" s="87"/>
      <c r="L197" s="87"/>
      <c r="M197" s="87"/>
      <c r="N197" s="28" t="s">
        <v>120</v>
      </c>
      <c r="O197" s="28" t="s">
        <v>122</v>
      </c>
      <c r="P197" s="28" t="s">
        <v>16</v>
      </c>
      <c r="Q197" s="25">
        <f>Q198</f>
        <v>820</v>
      </c>
      <c r="R197" s="25">
        <f t="shared" si="37"/>
        <v>854</v>
      </c>
      <c r="S197" s="25">
        <f t="shared" si="37"/>
        <v>889</v>
      </c>
    </row>
    <row r="198" spans="1:19" ht="27.75" customHeight="1" x14ac:dyDescent="0.25">
      <c r="I198" s="88" t="s">
        <v>17</v>
      </c>
      <c r="J198" s="88"/>
      <c r="K198" s="88"/>
      <c r="L198" s="88"/>
      <c r="M198" s="88"/>
      <c r="N198" s="28" t="s">
        <v>120</v>
      </c>
      <c r="O198" s="28" t="s">
        <v>122</v>
      </c>
      <c r="P198" s="28" t="s">
        <v>18</v>
      </c>
      <c r="Q198" s="17">
        <v>820</v>
      </c>
      <c r="R198" s="13">
        <v>854</v>
      </c>
      <c r="S198" s="13">
        <v>889</v>
      </c>
    </row>
    <row r="199" spans="1:19" s="7" customFormat="1" ht="22.5" customHeight="1" x14ac:dyDescent="0.25">
      <c r="A199" s="6"/>
      <c r="B199" s="6"/>
      <c r="C199" s="6"/>
      <c r="D199" s="6"/>
      <c r="E199" s="6"/>
      <c r="F199" s="6"/>
      <c r="G199" s="6"/>
      <c r="H199" s="9"/>
      <c r="I199" s="89" t="s">
        <v>135</v>
      </c>
      <c r="J199" s="89"/>
      <c r="K199" s="89"/>
      <c r="L199" s="89"/>
      <c r="M199" s="89"/>
      <c r="N199" s="68"/>
      <c r="O199" s="68"/>
      <c r="P199" s="68"/>
      <c r="Q199" s="69">
        <f>Q9+Q66+Q90+Q100+Q145+Q170+Q178+Q194</f>
        <v>92958.099999999991</v>
      </c>
      <c r="R199" s="69">
        <f>R9+R66+R90+R100+R145+R170+R178+R194</f>
        <v>88787.4</v>
      </c>
      <c r="S199" s="69">
        <f>S9+S66+S90+S100+S145+S170+S178+S194</f>
        <v>79134.599999999991</v>
      </c>
    </row>
    <row r="200" spans="1:19" x14ac:dyDescent="0.25">
      <c r="I200" s="80" t="s">
        <v>136</v>
      </c>
      <c r="J200" s="81"/>
      <c r="K200" s="81"/>
      <c r="L200" s="81"/>
      <c r="M200" s="81"/>
      <c r="N200" s="18"/>
      <c r="O200" s="18"/>
      <c r="P200" s="18"/>
      <c r="Q200" s="39"/>
      <c r="R200" s="78">
        <v>2214</v>
      </c>
      <c r="S200" s="79">
        <v>4031</v>
      </c>
    </row>
    <row r="201" spans="1:19" ht="24.75" customHeight="1" x14ac:dyDescent="0.25">
      <c r="I201" s="82" t="s">
        <v>123</v>
      </c>
      <c r="J201" s="83"/>
      <c r="K201" s="83"/>
      <c r="L201" s="83"/>
      <c r="M201" s="83"/>
      <c r="N201" s="23"/>
      <c r="O201" s="23"/>
      <c r="P201" s="23"/>
      <c r="Q201" s="24">
        <f>Q199+Q200</f>
        <v>92958.099999999991</v>
      </c>
      <c r="R201" s="24">
        <f>R199+R200</f>
        <v>91001.4</v>
      </c>
      <c r="S201" s="24">
        <f>S199+S200</f>
        <v>83165.599999999991</v>
      </c>
    </row>
    <row r="202" spans="1:19" x14ac:dyDescent="0.25">
      <c r="Q202" s="70">
        <v>92958.1</v>
      </c>
      <c r="R202" s="74">
        <v>91001.4</v>
      </c>
      <c r="S202" s="75">
        <v>83165.600000000006</v>
      </c>
    </row>
    <row r="203" spans="1:19" x14ac:dyDescent="0.25">
      <c r="Q203" s="76">
        <f>Q199-Q202</f>
        <v>0</v>
      </c>
      <c r="R203" s="77">
        <f>R199-R202</f>
        <v>-2214</v>
      </c>
      <c r="S203" s="77">
        <f>S199-S202</f>
        <v>-4031.0000000000146</v>
      </c>
    </row>
    <row r="204" spans="1:19" x14ac:dyDescent="0.25">
      <c r="Q204" s="10"/>
    </row>
  </sheetData>
  <sheetProtection selectLockedCells="1" selectUnlockedCells="1"/>
  <mergeCells count="198">
    <mergeCell ref="A1:S1"/>
    <mergeCell ref="A2:S2"/>
    <mergeCell ref="I3:S3"/>
    <mergeCell ref="I4:S4"/>
    <mergeCell ref="I5:Q5"/>
    <mergeCell ref="I6:M8"/>
    <mergeCell ref="N6:N8"/>
    <mergeCell ref="O6:O8"/>
    <mergeCell ref="P6:P8"/>
    <mergeCell ref="Q6:S6"/>
    <mergeCell ref="I9:M9"/>
    <mergeCell ref="I10:M10"/>
    <mergeCell ref="I11:M11"/>
    <mergeCell ref="I12:M12"/>
    <mergeCell ref="I13:M13"/>
    <mergeCell ref="I14:M14"/>
    <mergeCell ref="I15:M15"/>
    <mergeCell ref="I16:M16"/>
    <mergeCell ref="I17:M17"/>
    <mergeCell ref="I18:M18"/>
    <mergeCell ref="I19:M19"/>
    <mergeCell ref="I20:M20"/>
    <mergeCell ref="I21:M21"/>
    <mergeCell ref="I22:M22"/>
    <mergeCell ref="I23:M23"/>
    <mergeCell ref="I24:M24"/>
    <mergeCell ref="I25:M25"/>
    <mergeCell ref="I26:M26"/>
    <mergeCell ref="I27:M27"/>
    <mergeCell ref="I28:M28"/>
    <mergeCell ref="I29:M29"/>
    <mergeCell ref="I30:L30"/>
    <mergeCell ref="I31:L31"/>
    <mergeCell ref="I32:L32"/>
    <mergeCell ref="I33:L33"/>
    <mergeCell ref="I34:L34"/>
    <mergeCell ref="I35:L35"/>
    <mergeCell ref="I36:M36"/>
    <mergeCell ref="I37:M37"/>
    <mergeCell ref="I38:M38"/>
    <mergeCell ref="I39:M39"/>
    <mergeCell ref="I40:M40"/>
    <mergeCell ref="I41:M41"/>
    <mergeCell ref="I42:M42"/>
    <mergeCell ref="I43:M43"/>
    <mergeCell ref="I44:M44"/>
    <mergeCell ref="I45:M45"/>
    <mergeCell ref="I46:M46"/>
    <mergeCell ref="I47:M47"/>
    <mergeCell ref="I48:M48"/>
    <mergeCell ref="I49:M49"/>
    <mergeCell ref="I50:M50"/>
    <mergeCell ref="I51:M51"/>
    <mergeCell ref="I52:M52"/>
    <mergeCell ref="I53:M53"/>
    <mergeCell ref="I54:M54"/>
    <mergeCell ref="I55:M55"/>
    <mergeCell ref="I56:M56"/>
    <mergeCell ref="I57:M57"/>
    <mergeCell ref="I58:M58"/>
    <mergeCell ref="I59:M59"/>
    <mergeCell ref="I60:M60"/>
    <mergeCell ref="I61:M61"/>
    <mergeCell ref="I62:M62"/>
    <mergeCell ref="I63:M63"/>
    <mergeCell ref="I64:M64"/>
    <mergeCell ref="I65:M65"/>
    <mergeCell ref="I66:M66"/>
    <mergeCell ref="I67:M67"/>
    <mergeCell ref="I68:M68"/>
    <mergeCell ref="I69:M69"/>
    <mergeCell ref="I70:M70"/>
    <mergeCell ref="I71:M71"/>
    <mergeCell ref="I72:M72"/>
    <mergeCell ref="I73:M73"/>
    <mergeCell ref="I74:M74"/>
    <mergeCell ref="I75:M75"/>
    <mergeCell ref="I76:M76"/>
    <mergeCell ref="I77:M77"/>
    <mergeCell ref="I78:M78"/>
    <mergeCell ref="I79:M79"/>
    <mergeCell ref="I80:M80"/>
    <mergeCell ref="I81:M81"/>
    <mergeCell ref="I82:M82"/>
    <mergeCell ref="I83:M83"/>
    <mergeCell ref="I84:M84"/>
    <mergeCell ref="I85:M85"/>
    <mergeCell ref="I86:M86"/>
    <mergeCell ref="I87:M87"/>
    <mergeCell ref="I88:M88"/>
    <mergeCell ref="I89:M89"/>
    <mergeCell ref="I90:M90"/>
    <mergeCell ref="I91:M91"/>
    <mergeCell ref="I92:M92"/>
    <mergeCell ref="I93:M93"/>
    <mergeCell ref="I94:M94"/>
    <mergeCell ref="I95:M95"/>
    <mergeCell ref="I96:M96"/>
    <mergeCell ref="I97:M97"/>
    <mergeCell ref="I98:M98"/>
    <mergeCell ref="I99:M99"/>
    <mergeCell ref="I100:M100"/>
    <mergeCell ref="I101:M101"/>
    <mergeCell ref="I102:M102"/>
    <mergeCell ref="I103:M103"/>
    <mergeCell ref="I104:M104"/>
    <mergeCell ref="I105:M105"/>
    <mergeCell ref="I106:M106"/>
    <mergeCell ref="I107:M107"/>
    <mergeCell ref="I108:M108"/>
    <mergeCell ref="I109:M109"/>
    <mergeCell ref="I110:M110"/>
    <mergeCell ref="I111:M111"/>
    <mergeCell ref="I112:M112"/>
    <mergeCell ref="I113:M113"/>
    <mergeCell ref="I114:M114"/>
    <mergeCell ref="I115:M115"/>
    <mergeCell ref="I116:M116"/>
    <mergeCell ref="I117:M117"/>
    <mergeCell ref="I118:M118"/>
    <mergeCell ref="I119:M119"/>
    <mergeCell ref="I120:M120"/>
    <mergeCell ref="I121:M121"/>
    <mergeCell ref="I122:M122"/>
    <mergeCell ref="I123:M123"/>
    <mergeCell ref="I124:M124"/>
    <mergeCell ref="I125:M125"/>
    <mergeCell ref="I126:M126"/>
    <mergeCell ref="I127:M127"/>
    <mergeCell ref="I128:M128"/>
    <mergeCell ref="I129:M129"/>
    <mergeCell ref="I130:M130"/>
    <mergeCell ref="I131:M131"/>
    <mergeCell ref="I132:M132"/>
    <mergeCell ref="I133:M133"/>
    <mergeCell ref="I134:M134"/>
    <mergeCell ref="I135:M135"/>
    <mergeCell ref="I136:M136"/>
    <mergeCell ref="I137:M137"/>
    <mergeCell ref="I138:M138"/>
    <mergeCell ref="I139:M139"/>
    <mergeCell ref="I140:M140"/>
    <mergeCell ref="I141:M141"/>
    <mergeCell ref="I142:M142"/>
    <mergeCell ref="I143:M143"/>
    <mergeCell ref="I144:M144"/>
    <mergeCell ref="I145:M145"/>
    <mergeCell ref="I146:M146"/>
    <mergeCell ref="I147:M147"/>
    <mergeCell ref="I148:M148"/>
    <mergeCell ref="I149:M149"/>
    <mergeCell ref="I150:M150"/>
    <mergeCell ref="I151:M151"/>
    <mergeCell ref="I152:M152"/>
    <mergeCell ref="I153:M153"/>
    <mergeCell ref="I154:M154"/>
    <mergeCell ref="I155:M155"/>
    <mergeCell ref="I156:M156"/>
    <mergeCell ref="I157:M157"/>
    <mergeCell ref="I158:M158"/>
    <mergeCell ref="I159:M159"/>
    <mergeCell ref="I160:M160"/>
    <mergeCell ref="I161:M161"/>
    <mergeCell ref="I162:M162"/>
    <mergeCell ref="I163:M163"/>
    <mergeCell ref="I164:M164"/>
    <mergeCell ref="I170:M170"/>
    <mergeCell ref="I171:M171"/>
    <mergeCell ref="I172:M172"/>
    <mergeCell ref="I173:M173"/>
    <mergeCell ref="I174:M174"/>
    <mergeCell ref="I175:M175"/>
    <mergeCell ref="I176:M176"/>
    <mergeCell ref="I177:M177"/>
    <mergeCell ref="I178:M178"/>
    <mergeCell ref="I179:M179"/>
    <mergeCell ref="I180:M180"/>
    <mergeCell ref="I181:M181"/>
    <mergeCell ref="I182:M182"/>
    <mergeCell ref="I183:M183"/>
    <mergeCell ref="I184:M184"/>
    <mergeCell ref="I185:M185"/>
    <mergeCell ref="I186:M186"/>
    <mergeCell ref="I187:M187"/>
    <mergeCell ref="I188:M188"/>
    <mergeCell ref="I189:M189"/>
    <mergeCell ref="I190:M190"/>
    <mergeCell ref="I191:L191"/>
    <mergeCell ref="I192:M192"/>
    <mergeCell ref="I193:M193"/>
    <mergeCell ref="I200:M200"/>
    <mergeCell ref="I201:M201"/>
    <mergeCell ref="I194:M194"/>
    <mergeCell ref="I195:M195"/>
    <mergeCell ref="I196:M196"/>
    <mergeCell ref="I197:M197"/>
    <mergeCell ref="I198:M198"/>
    <mergeCell ref="I199:M199"/>
  </mergeCells>
  <pageMargins left="0" right="0" top="0.19685039370078741" bottom="0.19685039370078741" header="0.51181102362204722" footer="0.51181102362204722"/>
  <pageSetup paperSize="9" scale="95" firstPageNumber="0" orientation="portrait" r:id="rId1"/>
  <headerFooter alignWithMargins="0"/>
  <rowBreaks count="7" manualBreakCount="7">
    <brk id="26" max="16383" man="1"/>
    <brk id="62" max="18" man="1"/>
    <brk id="89" max="18" man="1"/>
    <brk id="110" max="18" man="1"/>
    <brk id="132" max="18" man="1"/>
    <brk id="154" max="18" man="1"/>
    <brk id="182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3.2" x14ac:dyDescent="0.25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3.2" x14ac:dyDescent="0.25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2026 1чтение</vt:lpstr>
      <vt:lpstr>Лист2</vt:lpstr>
      <vt:lpstr>Лист3</vt:lpstr>
      <vt:lpstr>'2026 1чтение'!_Hlk117092538</vt:lpstr>
      <vt:lpstr>'2026 1чтение'!Excel_BuiltIn_Print_Area</vt:lpstr>
      <vt:lpstr>'2026 1чтение'!Область_печати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2024-11-02T13:12:38Z</cp:lastPrinted>
  <dcterms:created xsi:type="dcterms:W3CDTF">2025-11-17T18:07:14Z</dcterms:created>
  <dcterms:modified xsi:type="dcterms:W3CDTF">2025-11-17T18:07:14Z</dcterms:modified>
</cp:coreProperties>
</file>